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22980" windowHeight="11928" activeTab="0"/>
  </bookViews>
  <sheets>
    <sheet name="Sheet1" sheetId="1" r:id="rId1"/>
  </sheets>
  <definedNames>
    <definedName name="_xlnm.Print_Titles" localSheetId="0">'Sheet1'!$A:$F,'Sheet1'!$1:$2</definedName>
    <definedName name="QB_COLUMN_59200" localSheetId="0" hidden="1">'Sheet1'!#REF!</definedName>
    <definedName name="QB_COLUMN_62220" localSheetId="0" hidden="1">'Sheet1'!$H$2</definedName>
    <definedName name="QB_COLUMN_76210" localSheetId="0" hidden="1">'Sheet1'!#REF!</definedName>
    <definedName name="QB_COLUMN_76230" localSheetId="0" hidden="1">'Sheet1'!#REF!</definedName>
    <definedName name="QB_COLUMN_76240" localSheetId="0" hidden="1">'Sheet1'!$M$2</definedName>
    <definedName name="QB_DATA_0" localSheetId="0" hidden="1">'Sheet1'!$4:$4,'Sheet1'!$9:$9,'Sheet1'!$12:$12,'Sheet1'!$13:$13,'Sheet1'!$14:$14,'Sheet1'!$16:$16,'Sheet1'!$17:$17,'Sheet1'!$18:$18,'Sheet1'!$20:$20,'Sheet1'!$21:$21,'Sheet1'!$22:$22,'Sheet1'!$23:$23,'Sheet1'!$24:$24,'Sheet1'!$25:$25,'Sheet1'!$26:$26,'Sheet1'!$27:$27</definedName>
    <definedName name="QB_DATA_1" localSheetId="0" hidden="1">'Sheet1'!$29:$29,'Sheet1'!#REF!,'Sheet1'!$33:$33,'Sheet1'!$34:$34,'Sheet1'!#REF!,'Sheet1'!$35:$35,'Sheet1'!$36:$36,'Sheet1'!$37:$37,'Sheet1'!$38:$38,'Sheet1'!$39:$39,'Sheet1'!#REF!,'Sheet1'!$43:$43,'Sheet1'!$44:$44,'Sheet1'!$45:$45,'Sheet1'!$46:$46,'Sheet1'!$47:$47</definedName>
    <definedName name="QB_DATA_2" localSheetId="0" hidden="1">'Sheet1'!$48:$48,'Sheet1'!$49:$49,'Sheet1'!$50:$50,'Sheet1'!$51:$51,'Sheet1'!$52:$52,'Sheet1'!$53:$53,'Sheet1'!$54:$54,'Sheet1'!$56:$56,'Sheet1'!#REF!,'Sheet1'!$57:$57,'Sheet1'!$58:$58,'Sheet1'!#REF!,'Sheet1'!$60:$60,'Sheet1'!$62:$62,'Sheet1'!$63:$63,'Sheet1'!$67:$67</definedName>
    <definedName name="QB_DATA_3" localSheetId="0" hidden="1">'Sheet1'!$68:$68,'Sheet1'!$71:$71,'Sheet1'!$72:$72,'Sheet1'!$75:$75,'Sheet1'!$76:$76,'Sheet1'!$77:$77,'Sheet1'!$78:$78,'Sheet1'!$79:$79,'Sheet1'!$80:$80,'Sheet1'!$81:$81,'Sheet1'!$82:$82,'Sheet1'!$83:$83,'Sheet1'!$84:$84,'Sheet1'!$85:$85,'Sheet1'!#REF!,'Sheet1'!$87:$87</definedName>
    <definedName name="QB_FORMULA_0" localSheetId="0" hidden="1">'Sheet1'!#REF!,'Sheet1'!$H$5,'Sheet1'!#REF!,'Sheet1'!$M$5,'Sheet1'!#REF!,'Sheet1'!$H$10,'Sheet1'!#REF!,'Sheet1'!$M$10,'Sheet1'!#REF!,'Sheet1'!#REF!,'Sheet1'!$H$19,'Sheet1'!#REF!,'Sheet1'!$M$19,'Sheet1'!#REF!,'Sheet1'!#REF!,'Sheet1'!$H$28</definedName>
    <definedName name="QB_FORMULA_1" localSheetId="0" hidden="1">'Sheet1'!#REF!,'Sheet1'!$M$28,'Sheet1'!#REF!,'Sheet1'!#REF!,'Sheet1'!$H$30,'Sheet1'!#REF!,'Sheet1'!$M$30,'Sheet1'!#REF!,'Sheet1'!#REF!,'Sheet1'!$H$40,'Sheet1'!#REF!,'Sheet1'!$M$40,'Sheet1'!#REF!,'Sheet1'!#REF!,'Sheet1'!$H$55,'Sheet1'!#REF!</definedName>
    <definedName name="QB_FORMULA_2" localSheetId="0" hidden="1">'Sheet1'!$M$55,'Sheet1'!#REF!,'Sheet1'!#REF!,'Sheet1'!$H$59,'Sheet1'!#REF!,'Sheet1'!$M$59,'Sheet1'!#REF!,'Sheet1'!$H$64,'Sheet1'!#REF!,'Sheet1'!$M$64,'Sheet1'!#REF!,'Sheet1'!#REF!,'Sheet1'!$H$65,'Sheet1'!#REF!,'Sheet1'!$M$65,'Sheet1'!#REF!</definedName>
    <definedName name="QB_FORMULA_3" localSheetId="0" hidden="1">'Sheet1'!#REF!,'Sheet1'!$H$69,'Sheet1'!#REF!,'Sheet1'!$M$69,'Sheet1'!#REF!,'Sheet1'!$H$73,'Sheet1'!#REF!,'Sheet1'!$M$73,'Sheet1'!#REF!,'Sheet1'!#REF!,'Sheet1'!$H$86,'Sheet1'!#REF!,'Sheet1'!$M$86,'Sheet1'!#REF!,'Sheet1'!#REF!,'Sheet1'!$H$88</definedName>
    <definedName name="QB_FORMULA_4" localSheetId="0" hidden="1">'Sheet1'!#REF!,'Sheet1'!$M$88,'Sheet1'!#REF!,'Sheet1'!#REF!,'Sheet1'!$H$89,'Sheet1'!#REF!,'Sheet1'!$M$89</definedName>
    <definedName name="QB_ROW_10020" localSheetId="0" hidden="1">'Sheet1'!$C$66</definedName>
    <definedName name="QB_ROW_10320" localSheetId="0" hidden="1">'Sheet1'!$C$69</definedName>
    <definedName name="QB_ROW_11020" localSheetId="0" hidden="1">'Sheet1'!$C$70</definedName>
    <definedName name="QB_ROW_11320" localSheetId="0" hidden="1">'Sheet1'!$C$73</definedName>
    <definedName name="QB_ROW_12020" localSheetId="0" hidden="1">'Sheet1'!$C$74</definedName>
    <definedName name="QB_ROW_12230" localSheetId="0" hidden="1">'Sheet1'!#REF!</definedName>
    <definedName name="QB_ROW_12320" localSheetId="0" hidden="1">'Sheet1'!$C$86</definedName>
    <definedName name="QB_ROW_13220" localSheetId="0" hidden="1">'Sheet1'!$C$87</definedName>
    <definedName name="QB_ROW_14240" localSheetId="0" hidden="1">'Sheet1'!$E$14</definedName>
    <definedName name="QB_ROW_15040" localSheetId="0" hidden="1">'Sheet1'!$E$15</definedName>
    <definedName name="QB_ROW_15250" localSheetId="0" hidden="1">'Sheet1'!$F$18</definedName>
    <definedName name="QB_ROW_15340" localSheetId="0" hidden="1">'Sheet1'!$E$19</definedName>
    <definedName name="QB_ROW_16030" localSheetId="0" hidden="1">'Sheet1'!$D$8</definedName>
    <definedName name="QB_ROW_16330" localSheetId="0" hidden="1">'Sheet1'!$D$10</definedName>
    <definedName name="QB_ROW_17240" localSheetId="0" hidden="1">'Sheet1'!$E$9</definedName>
    <definedName name="QB_ROW_18030" localSheetId="0" hidden="1">'Sheet1'!$D$11</definedName>
    <definedName name="QB_ROW_18301" localSheetId="0" hidden="1">'Sheet1'!$A$89</definedName>
    <definedName name="QB_ROW_18330" localSheetId="0" hidden="1">'Sheet1'!$D$28</definedName>
    <definedName name="QB_ROW_19240" localSheetId="0" hidden="1">'Sheet1'!$E$12</definedName>
    <definedName name="QB_ROW_20012" localSheetId="0" hidden="1">'Sheet1'!$B$3</definedName>
    <definedName name="QB_ROW_20240" localSheetId="0" hidden="1">'Sheet1'!$E$20</definedName>
    <definedName name="QB_ROW_20312" localSheetId="0" hidden="1">'Sheet1'!$B$5</definedName>
    <definedName name="QB_ROW_21012" localSheetId="0" hidden="1">'Sheet1'!$B$6</definedName>
    <definedName name="QB_ROW_21240" localSheetId="0" hidden="1">'Sheet1'!$E$21</definedName>
    <definedName name="QB_ROW_21312" localSheetId="0" hidden="1">'Sheet1'!$B$88</definedName>
    <definedName name="QB_ROW_22240" localSheetId="0" hidden="1">'Sheet1'!$E$22</definedName>
    <definedName name="QB_ROW_23240" localSheetId="0" hidden="1">'Sheet1'!$E$23</definedName>
    <definedName name="QB_ROW_24240" localSheetId="0" hidden="1">'Sheet1'!$E$24</definedName>
    <definedName name="QB_ROW_25240" localSheetId="0" hidden="1">'Sheet1'!$E$25</definedName>
    <definedName name="QB_ROW_26240" localSheetId="0" hidden="1">'Sheet1'!$E$26</definedName>
    <definedName name="QB_ROW_27240" localSheetId="0" hidden="1">'Sheet1'!$E$27</definedName>
    <definedName name="QB_ROW_28230" localSheetId="0" hidden="1">'Sheet1'!$D$29</definedName>
    <definedName name="QB_ROW_29030" localSheetId="0" hidden="1">'Sheet1'!$D$32</definedName>
    <definedName name="QB_ROW_29330" localSheetId="0" hidden="1">'Sheet1'!$D$40</definedName>
    <definedName name="QB_ROW_31240" localSheetId="0" hidden="1">'Sheet1'!#REF!</definedName>
    <definedName name="QB_ROW_32240" localSheetId="0" hidden="1">'Sheet1'!$E$36</definedName>
    <definedName name="QB_ROW_33240" localSheetId="0" hidden="1">'Sheet1'!$E$39</definedName>
    <definedName name="QB_ROW_34240" localSheetId="0" hidden="1">'Sheet1'!#REF!</definedName>
    <definedName name="QB_ROW_36240" localSheetId="0" hidden="1">'Sheet1'!$E$35</definedName>
    <definedName name="QB_ROW_37030" localSheetId="0" hidden="1">'Sheet1'!$D$41</definedName>
    <definedName name="QB_ROW_37330" localSheetId="0" hidden="1">'Sheet1'!$D$59</definedName>
    <definedName name="QB_ROW_38240" localSheetId="0" hidden="1">'Sheet1'!#REF!</definedName>
    <definedName name="QB_ROW_39040" localSheetId="0" hidden="1">'Sheet1'!$E$42</definedName>
    <definedName name="QB_ROW_39250" localSheetId="0" hidden="1">'Sheet1'!$F$54</definedName>
    <definedName name="QB_ROW_39340" localSheetId="0" hidden="1">'Sheet1'!$E$55</definedName>
    <definedName name="QB_ROW_40240" localSheetId="0" hidden="1">'Sheet1'!$E$56</definedName>
    <definedName name="QB_ROW_41240" localSheetId="0" hidden="1">'Sheet1'!$E$57</definedName>
    <definedName name="QB_ROW_42240" localSheetId="0" hidden="1">'Sheet1'!$E$58</definedName>
    <definedName name="QB_ROW_43240" localSheetId="0" hidden="1">'Sheet1'!#REF!</definedName>
    <definedName name="QB_ROW_44030" localSheetId="0" hidden="1">'Sheet1'!$D$61</definedName>
    <definedName name="QB_ROW_44330" localSheetId="0" hidden="1">'Sheet1'!$D$64</definedName>
    <definedName name="QB_ROW_45240" localSheetId="0" hidden="1">'Sheet1'!$E$62</definedName>
    <definedName name="QB_ROW_46240" localSheetId="0" hidden="1">'Sheet1'!$E$63</definedName>
    <definedName name="QB_ROW_47220" localSheetId="0" hidden="1">'Sheet1'!$C$4</definedName>
    <definedName name="QB_ROW_48240" localSheetId="0" hidden="1">'Sheet1'!$E$38</definedName>
    <definedName name="QB_ROW_50240" localSheetId="0" hidden="1">'Sheet1'!#REF!</definedName>
    <definedName name="QB_ROW_51240" localSheetId="0" hidden="1">'Sheet1'!$E$34</definedName>
    <definedName name="QB_ROW_52240" localSheetId="0" hidden="1">'Sheet1'!$E$33</definedName>
    <definedName name="QB_ROW_53250" localSheetId="0" hidden="1">'Sheet1'!$F$16</definedName>
    <definedName name="QB_ROW_54230" localSheetId="0" hidden="1">'Sheet1'!$D$60</definedName>
    <definedName name="QB_ROW_55230" localSheetId="0" hidden="1">'Sheet1'!$D$79</definedName>
    <definedName name="QB_ROW_56230" localSheetId="0" hidden="1">'Sheet1'!$D$83</definedName>
    <definedName name="QB_ROW_57230" localSheetId="0" hidden="1">'Sheet1'!$D$77</definedName>
    <definedName name="QB_ROW_58230" localSheetId="0" hidden="1">'Sheet1'!$D$76</definedName>
    <definedName name="QB_ROW_59230" localSheetId="0" hidden="1">'Sheet1'!$D$84</definedName>
    <definedName name="QB_ROW_60230" localSheetId="0" hidden="1">'Sheet1'!$D$80</definedName>
    <definedName name="QB_ROW_61230" localSheetId="0" hidden="1">'Sheet1'!$D$82</definedName>
    <definedName name="QB_ROW_62240" localSheetId="0" hidden="1">'Sheet1'!$E$37</definedName>
    <definedName name="QB_ROW_63230" localSheetId="0" hidden="1">'Sheet1'!$D$75</definedName>
    <definedName name="QB_ROW_64230" localSheetId="0" hidden="1">'Sheet1'!$D$71</definedName>
    <definedName name="QB_ROW_65240" localSheetId="0" hidden="1">'Sheet1'!$E$13</definedName>
    <definedName name="QB_ROW_66250" localSheetId="0" hidden="1">'Sheet1'!$F$51</definedName>
    <definedName name="QB_ROW_67250" localSheetId="0" hidden="1">'Sheet1'!$F$50</definedName>
    <definedName name="QB_ROW_68250" localSheetId="0" hidden="1">'Sheet1'!$F$46</definedName>
    <definedName name="QB_ROW_69250" localSheetId="0" hidden="1">'Sheet1'!$F$44</definedName>
    <definedName name="QB_ROW_70250" localSheetId="0" hidden="1">'Sheet1'!$F$48</definedName>
    <definedName name="QB_ROW_71250" localSheetId="0" hidden="1">'Sheet1'!$F$49</definedName>
    <definedName name="QB_ROW_72250" localSheetId="0" hidden="1">'Sheet1'!$F$45</definedName>
    <definedName name="QB_ROW_73250" localSheetId="0" hidden="1">'Sheet1'!$F$43</definedName>
    <definedName name="QB_ROW_74230" localSheetId="0" hidden="1">'Sheet1'!$D$78</definedName>
    <definedName name="QB_ROW_75230" localSheetId="0" hidden="1">'Sheet1'!$D$81</definedName>
    <definedName name="QB_ROW_76230" localSheetId="0" hidden="1">'Sheet1'!$D$85</definedName>
    <definedName name="QB_ROW_77250" localSheetId="0" hidden="1">'Sheet1'!$F$17</definedName>
    <definedName name="QB_ROW_79230" localSheetId="0" hidden="1">'Sheet1'!$D$72</definedName>
    <definedName name="QB_ROW_8020" localSheetId="0" hidden="1">'Sheet1'!$C$7</definedName>
    <definedName name="QB_ROW_80250" localSheetId="0" hidden="1">'Sheet1'!$F$47</definedName>
    <definedName name="QB_ROW_81250" localSheetId="0" hidden="1">'Sheet1'!$F$52</definedName>
    <definedName name="QB_ROW_82250" localSheetId="0" hidden="1">'Sheet1'!$F$53</definedName>
    <definedName name="QB_ROW_8320" localSheetId="0" hidden="1">'Sheet1'!$C$30</definedName>
    <definedName name="QB_ROW_83230" localSheetId="0" hidden="1">'Sheet1'!$D$68</definedName>
    <definedName name="QB_ROW_84230" localSheetId="0" hidden="1">'Sheet1'!$D$67</definedName>
    <definedName name="QB_ROW_9020" localSheetId="0" hidden="1">'Sheet1'!$C$31</definedName>
    <definedName name="QB_ROW_9320" localSheetId="0" hidden="1">'Sheet1'!$C$65</definedName>
    <definedName name="QBCANSUPPORTUPDATE" localSheetId="0">TRUE</definedName>
    <definedName name="QBCOMPANYFILENAME" localSheetId="0">"C:\Users\Public\Documents\Intuit\QuickBooks\Company Files\Tarzana Neighborhood Council FYE 6-14.qbw"</definedName>
    <definedName name="QBENDDATE" localSheetId="0">20140430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"ddc81ebc39a04661ab3fb6d3bd00f704"</definedName>
    <definedName name="QBREPORTCOMPARECOL_ANNUALBUDGET" localSheetId="0">TRUE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TRUE</definedName>
    <definedName name="QBREPORTCOMPARECOL_YTDBUDGET" localSheetId="0">TRUE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273</definedName>
    <definedName name="QBROWHEADERS" localSheetId="0">6</definedName>
    <definedName name="QBSTARTDATE" localSheetId="0">20140401</definedName>
  </definedNames>
  <calcPr fullCalcOnLoad="1"/>
</workbook>
</file>

<file path=xl/sharedStrings.xml><?xml version="1.0" encoding="utf-8"?>
<sst xmlns="http://schemas.openxmlformats.org/spreadsheetml/2006/main" count="125" uniqueCount="122">
  <si>
    <t>Jul '13 - Apr 14</t>
  </si>
  <si>
    <t>Annual Budget</t>
  </si>
  <si>
    <t>Income</t>
  </si>
  <si>
    <t>Funding from DONE</t>
  </si>
  <si>
    <t>Total Income</t>
  </si>
  <si>
    <t>Expense</t>
  </si>
  <si>
    <t>100 Operations</t>
  </si>
  <si>
    <t>Facilities &amp; Space Rent</t>
  </si>
  <si>
    <t>Rent</t>
  </si>
  <si>
    <t>Total Facilities &amp; Space Rent</t>
  </si>
  <si>
    <t>General Operations &amp; Misc</t>
  </si>
  <si>
    <t>Animal Welfare Committee</t>
  </si>
  <si>
    <t>Animal Welfare Traps,Treat,Leas</t>
  </si>
  <si>
    <t>Audio &amp; AV Services</t>
  </si>
  <si>
    <t>Board Retreat &amp; Training</t>
  </si>
  <si>
    <t>VANC- 2013 Mixer</t>
  </si>
  <si>
    <t>VANC April 2014 Mixer</t>
  </si>
  <si>
    <t>Board Retreat &amp; Training - Other</t>
  </si>
  <si>
    <t>Total Board Retreat &amp; Training</t>
  </si>
  <si>
    <t>Budget Committee</t>
  </si>
  <si>
    <t>Energy &amp; Environment Committee</t>
  </si>
  <si>
    <t>Land Use Committee</t>
  </si>
  <si>
    <t>Meeting Expense</t>
  </si>
  <si>
    <t>PO Box Rental</t>
  </si>
  <si>
    <t>Presidents Expenses</t>
  </si>
  <si>
    <t>Telephone</t>
  </si>
  <si>
    <t>Treasurers Expenses</t>
  </si>
  <si>
    <t>Total General Operations &amp; Misc</t>
  </si>
  <si>
    <t>Staffing &amp; Temporary Help</t>
  </si>
  <si>
    <t>Total 100 Operations</t>
  </si>
  <si>
    <t>200 Outreach</t>
  </si>
  <si>
    <t>Advertising</t>
  </si>
  <si>
    <t>Bus Bench Inserts</t>
  </si>
  <si>
    <t>DWP MOU Posters/Flyers</t>
  </si>
  <si>
    <t>Name Plates &amp; Business Cards</t>
  </si>
  <si>
    <t>Name Tags &amp; Shirts</t>
  </si>
  <si>
    <t>Neighborhood Watch Signs</t>
  </si>
  <si>
    <t>Outreach Committee Expenses</t>
  </si>
  <si>
    <t>Signs</t>
  </si>
  <si>
    <t>Total Advertising</t>
  </si>
  <si>
    <t>Events</t>
  </si>
  <si>
    <t>Earth Day</t>
  </si>
  <si>
    <t>Award Ceremony Refreshments</t>
  </si>
  <si>
    <t>Award Certificates</t>
  </si>
  <si>
    <t>Award Ribbons</t>
  </si>
  <si>
    <t>Banners</t>
  </si>
  <si>
    <t>Cleanup Expenses</t>
  </si>
  <si>
    <t>Flyers</t>
  </si>
  <si>
    <t>Hanging Supplies</t>
  </si>
  <si>
    <t>Poster Labels</t>
  </si>
  <si>
    <t>Poster Paper</t>
  </si>
  <si>
    <t>Printing Award Certificates</t>
  </si>
  <si>
    <t>Supplies-On Site</t>
  </si>
  <si>
    <t>Earth Day - Other</t>
  </si>
  <si>
    <t>Total Earth Day</t>
  </si>
  <si>
    <t>National Night Out</t>
  </si>
  <si>
    <t>Public Safety Day Oct 2013,</t>
  </si>
  <si>
    <t>Senior Symposium</t>
  </si>
  <si>
    <t>Total Events</t>
  </si>
  <si>
    <t>TNC Newsletters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</si>
  <si>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</si>
  <si>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</si>
  <si>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</si>
  <si>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</si>
  <si>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</si>
  <si>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</si>
  <si>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LAPD W. Valley Supplies</t>
  </si>
  <si>
    <t>Tarzana Rec Ctr-T Shirts</t>
  </si>
  <si>
    <t>Total 300 Community Improvement</t>
  </si>
  <si>
    <t>400 Neighborhood Purpose Grants</t>
  </si>
  <si>
    <t>Tarzana El PE</t>
  </si>
  <si>
    <t>WH-Tarzana COC FDoundation</t>
  </si>
  <si>
    <t>Total 400 Neighborhood Purpose Grants</t>
  </si>
  <si>
    <t>500 Elections</t>
  </si>
  <si>
    <t>-Expense Limitation</t>
  </si>
  <si>
    <t>Bus Banners</t>
  </si>
  <si>
    <t>Bus Rental</t>
  </si>
  <si>
    <t>Election Banners</t>
  </si>
  <si>
    <t>Election Post Card</t>
  </si>
  <si>
    <t>Food- Poll Workers</t>
  </si>
  <si>
    <t>Newspaper Ads</t>
  </si>
  <si>
    <t>Post Card Design</t>
  </si>
  <si>
    <t>Refreshments Town Hall/Candidat</t>
  </si>
  <si>
    <t>Tent/Water/Misc</t>
  </si>
  <si>
    <t>Total 500 Elections</t>
  </si>
  <si>
    <t>900 Unallocated</t>
  </si>
  <si>
    <t>Total Expense</t>
  </si>
  <si>
    <t>Excess of Revenues Over/(Under) Expenses</t>
  </si>
  <si>
    <t>Paid May to 5/12/14</t>
  </si>
  <si>
    <t>Expected to be Paid to 6/13/14</t>
  </si>
  <si>
    <t>Total Required Expenditures</t>
  </si>
  <si>
    <t>Potential Budget Adjustments</t>
  </si>
  <si>
    <t>Net savings</t>
  </si>
  <si>
    <t>Net if addit $340 approved</t>
  </si>
  <si>
    <t>Still can be allocated</t>
  </si>
  <si>
    <t>Potential Allocations</t>
  </si>
  <si>
    <t>Relocation Expenses &amp; Furniture</t>
  </si>
  <si>
    <t>Rent/Storage/Temp Space</t>
  </si>
  <si>
    <t>Total</t>
  </si>
  <si>
    <t>LY $300</t>
  </si>
  <si>
    <t>$45  from KDD +$50 misc</t>
  </si>
  <si>
    <t>Paying 2 month Apr &amp; May</t>
  </si>
  <si>
    <t>Warren</t>
  </si>
  <si>
    <t>Esther 2 buy upright sign</t>
  </si>
  <si>
    <t>Warren 2 logo vests</t>
  </si>
  <si>
    <t>Esther 1 newsletter +holders</t>
  </si>
  <si>
    <t>Available</t>
  </si>
  <si>
    <t>Len 2 buy</t>
  </si>
  <si>
    <t>May mtg</t>
  </si>
  <si>
    <t>HG</t>
  </si>
  <si>
    <t>DS Reimb</t>
  </si>
  <si>
    <t>KDD Reimb</t>
  </si>
  <si>
    <t>Stamps</t>
  </si>
  <si>
    <t>DONE Congress (motion for up to $3,000 but limited to available funds)</t>
  </si>
  <si>
    <t>Reduction to be Implemented</t>
  </si>
  <si>
    <t>Increases to be Implemented</t>
  </si>
  <si>
    <t>Available Funds</t>
  </si>
  <si>
    <t>Current Unallocated</t>
  </si>
  <si>
    <t>Current Transfers</t>
  </si>
  <si>
    <t>Available for use</t>
  </si>
  <si>
    <t>Current Increases-Required</t>
  </si>
  <si>
    <t>Comments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</si>
</sst>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7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7" fillId="0" borderId="0" xfId="0" applyNumberFormat="1" applyFont="1" applyAlignment="1">
      <alignment/>
    </xf>
    <xf numFmtId="0" fontId="0" fillId="0" borderId="0" xfId="0" applyNumberFormat="1" applyAlignment="1">
      <alignment/>
    </xf>
    <xf numFmtId="39" fontId="38" fillId="0" borderId="12" xfId="0" applyNumberFormat="1" applyFont="1" applyBorder="1" applyAlignment="1">
      <alignment/>
    </xf>
    <xf numFmtId="39" fontId="38" fillId="0" borderId="0" xfId="0" applyNumberFormat="1" applyFont="1" applyAlignment="1">
      <alignment/>
    </xf>
    <xf numFmtId="39" fontId="38" fillId="0" borderId="0" xfId="0" applyNumberFormat="1" applyFont="1" applyBorder="1" applyAlignment="1">
      <alignment/>
    </xf>
    <xf numFmtId="39" fontId="38" fillId="0" borderId="13" xfId="0" applyNumberFormat="1" applyFont="1" applyBorder="1" applyAlignment="1">
      <alignment/>
    </xf>
    <xf numFmtId="39" fontId="38" fillId="0" borderId="14" xfId="0" applyNumberFormat="1" applyFont="1" applyBorder="1" applyAlignment="1">
      <alignment/>
    </xf>
    <xf numFmtId="7" fontId="37" fillId="0" borderId="15" xfId="0" applyNumberFormat="1" applyFont="1" applyBorder="1" applyAlignment="1">
      <alignment/>
    </xf>
    <xf numFmtId="7" fontId="37" fillId="0" borderId="0" xfId="0" applyNumberFormat="1" applyFont="1" applyAlignment="1">
      <alignment/>
    </xf>
    <xf numFmtId="7" fontId="38" fillId="0" borderId="12" xfId="0" applyNumberFormat="1" applyFont="1" applyBorder="1" applyAlignment="1">
      <alignment/>
    </xf>
    <xf numFmtId="7" fontId="38" fillId="0" borderId="0" xfId="0" applyNumberFormat="1" applyFont="1" applyAlignment="1">
      <alignment/>
    </xf>
    <xf numFmtId="39" fontId="38" fillId="0" borderId="16" xfId="0" applyNumberFormat="1" applyFont="1" applyBorder="1" applyAlignment="1">
      <alignment/>
    </xf>
    <xf numFmtId="7" fontId="38" fillId="0" borderId="0" xfId="0" applyNumberFormat="1" applyFont="1" applyBorder="1" applyAlignment="1">
      <alignment/>
    </xf>
    <xf numFmtId="7" fontId="37" fillId="0" borderId="0" xfId="0" applyNumberFormat="1" applyFont="1" applyBorder="1" applyAlignment="1">
      <alignment/>
    </xf>
    <xf numFmtId="49" fontId="37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39" fontId="0" fillId="0" borderId="0" xfId="0" applyNumberFormat="1" applyAlignment="1">
      <alignment/>
    </xf>
    <xf numFmtId="39" fontId="0" fillId="0" borderId="16" xfId="0" applyNumberFormat="1" applyBorder="1" applyAlignment="1">
      <alignment/>
    </xf>
    <xf numFmtId="39" fontId="37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7" fontId="37" fillId="0" borderId="16" xfId="0" applyNumberFormat="1" applyFont="1" applyBorder="1" applyAlignment="1">
      <alignment/>
    </xf>
    <xf numFmtId="7" fontId="37" fillId="0" borderId="18" xfId="0" applyNumberFormat="1" applyFont="1" applyBorder="1" applyAlignment="1">
      <alignment/>
    </xf>
    <xf numFmtId="39" fontId="0" fillId="0" borderId="18" xfId="0" applyNumberFormat="1" applyBorder="1" applyAlignment="1">
      <alignment/>
    </xf>
    <xf numFmtId="0" fontId="0" fillId="0" borderId="11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1" name="FILTER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85725</xdr:colOff>
      <xdr:row>1</xdr:row>
      <xdr:rowOff>38100</xdr:rowOff>
    </xdr:to>
    <xdr:pic>
      <xdr:nvPicPr>
        <xdr:cNvPr id="2" name="HEADE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8582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2"/>
  <sheetViews>
    <sheetView tabSelected="1" zoomScalePageLayoutView="0" workbookViewId="0" topLeftCell="A1">
      <pane xSplit="6" ySplit="2" topLeftCell="G26" activePane="bottomRight" state="frozen"/>
      <selection pane="topLeft" activeCell="A1" sqref="A1"/>
      <selection pane="topRight" activeCell="G1" sqref="G1"/>
      <selection pane="bottomLeft" activeCell="A3" sqref="A3"/>
      <selection pane="bottomRight" activeCell="Q36" sqref="Q36"/>
    </sheetView>
  </sheetViews>
  <sheetFormatPr defaultColWidth="9.140625" defaultRowHeight="15"/>
  <cols>
    <col min="1" max="5" width="3.00390625" style="11" customWidth="1"/>
    <col min="6" max="6" width="26.28125" style="11" customWidth="1"/>
    <col min="7" max="7" width="2.28125" style="12" customWidth="1"/>
    <col min="8" max="8" width="11.00390625" style="12" bestFit="1" customWidth="1"/>
    <col min="9" max="11" width="11.00390625" style="12" customWidth="1"/>
    <col min="12" max="12" width="2.28125" style="12" customWidth="1"/>
    <col min="13" max="13" width="11.28125" style="12" bestFit="1" customWidth="1"/>
    <col min="14" max="14" width="10.7109375" style="0" customWidth="1"/>
    <col min="15" max="15" width="12.140625" style="0" customWidth="1"/>
    <col min="16" max="16" width="12.7109375" style="0" customWidth="1"/>
    <col min="17" max="17" width="11.421875" style="0" customWidth="1"/>
  </cols>
  <sheetData>
    <row r="1" spans="1:13" ht="15.75" thickBot="1">
      <c r="A1" s="1"/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</row>
    <row r="2" spans="1:17" s="10" customFormat="1" ht="61.5" thickBot="1" thickTop="1">
      <c r="A2" s="7"/>
      <c r="B2" s="7"/>
      <c r="C2" s="7"/>
      <c r="D2" s="7"/>
      <c r="E2" s="7"/>
      <c r="F2" s="7"/>
      <c r="G2" s="9"/>
      <c r="H2" s="8" t="s">
        <v>0</v>
      </c>
      <c r="I2" s="25" t="s">
        <v>88</v>
      </c>
      <c r="J2" s="25" t="s">
        <v>89</v>
      </c>
      <c r="K2" s="25" t="s">
        <v>90</v>
      </c>
      <c r="L2" s="26"/>
      <c r="M2" s="8" t="s">
        <v>1</v>
      </c>
      <c r="N2" s="27" t="s">
        <v>91</v>
      </c>
      <c r="O2" s="27" t="s">
        <v>114</v>
      </c>
      <c r="P2" s="27" t="s">
        <v>115</v>
      </c>
      <c r="Q2" s="37" t="s">
        <v>121</v>
      </c>
    </row>
    <row r="3" spans="1:13" ht="15" thickTop="1">
      <c r="A3" s="1"/>
      <c r="B3" s="1" t="s">
        <v>2</v>
      </c>
      <c r="C3" s="1"/>
      <c r="D3" s="1"/>
      <c r="E3" s="1"/>
      <c r="F3" s="1"/>
      <c r="G3" s="5"/>
      <c r="H3" s="4"/>
      <c r="I3" s="4"/>
      <c r="J3" s="4"/>
      <c r="K3" s="4"/>
      <c r="L3" s="5"/>
      <c r="M3" s="4"/>
    </row>
    <row r="4" spans="1:13" ht="15" thickBot="1">
      <c r="A4" s="1"/>
      <c r="B4" s="1"/>
      <c r="C4" s="1" t="s">
        <v>3</v>
      </c>
      <c r="D4" s="1"/>
      <c r="E4" s="1"/>
      <c r="F4" s="1"/>
      <c r="G4" s="21"/>
      <c r="H4" s="20">
        <v>37000</v>
      </c>
      <c r="I4" s="23"/>
      <c r="J4" s="23"/>
      <c r="K4" s="23"/>
      <c r="L4" s="21"/>
      <c r="M4" s="20">
        <v>37000</v>
      </c>
    </row>
    <row r="5" spans="1:13" ht="14.25">
      <c r="A5" s="1"/>
      <c r="B5" s="1" t="s">
        <v>4</v>
      </c>
      <c r="C5" s="1"/>
      <c r="D5" s="1"/>
      <c r="E5" s="1"/>
      <c r="F5" s="1"/>
      <c r="G5" s="14"/>
      <c r="H5" s="14">
        <f>ROUND(SUM(H3:H4),5)</f>
        <v>37000</v>
      </c>
      <c r="I5" s="14"/>
      <c r="J5" s="14"/>
      <c r="K5" s="14"/>
      <c r="L5" s="14"/>
      <c r="M5" s="14">
        <f>ROUND(SUM(M3:M4),5)</f>
        <v>37000</v>
      </c>
    </row>
    <row r="6" spans="1:13" ht="28.5" customHeight="1">
      <c r="A6" s="1"/>
      <c r="B6" s="1" t="s">
        <v>5</v>
      </c>
      <c r="C6" s="1"/>
      <c r="D6" s="1"/>
      <c r="E6" s="1"/>
      <c r="F6" s="1"/>
      <c r="G6" s="14"/>
      <c r="H6" s="14"/>
      <c r="I6" s="14"/>
      <c r="J6" s="14"/>
      <c r="K6" s="14"/>
      <c r="L6" s="14"/>
      <c r="M6" s="14"/>
    </row>
    <row r="7" spans="1:13" ht="14.25">
      <c r="A7" s="1"/>
      <c r="B7" s="1"/>
      <c r="C7" s="1" t="s">
        <v>6</v>
      </c>
      <c r="D7" s="1"/>
      <c r="E7" s="1"/>
      <c r="F7" s="1"/>
      <c r="G7" s="14"/>
      <c r="H7" s="14"/>
      <c r="I7" s="14"/>
      <c r="J7" s="14"/>
      <c r="K7" s="14"/>
      <c r="L7" s="14"/>
      <c r="M7" s="14"/>
    </row>
    <row r="8" spans="1:13" ht="14.25">
      <c r="A8" s="1"/>
      <c r="B8" s="1"/>
      <c r="C8" s="1"/>
      <c r="D8" s="1" t="s">
        <v>7</v>
      </c>
      <c r="E8" s="1"/>
      <c r="F8" s="1"/>
      <c r="G8" s="14"/>
      <c r="H8" s="14"/>
      <c r="I8" s="14"/>
      <c r="J8" s="14"/>
      <c r="K8" s="14"/>
      <c r="L8" s="14"/>
      <c r="M8" s="14"/>
    </row>
    <row r="9" spans="1:16" ht="15" thickBot="1">
      <c r="A9" s="1"/>
      <c r="B9" s="1"/>
      <c r="C9" s="1"/>
      <c r="D9" s="1"/>
      <c r="E9" s="1" t="s">
        <v>8</v>
      </c>
      <c r="F9" s="1"/>
      <c r="G9" s="14"/>
      <c r="H9" s="13">
        <v>4200</v>
      </c>
      <c r="I9" s="22"/>
      <c r="J9" s="22"/>
      <c r="K9" s="22">
        <f>SUM(H9:J9)</f>
        <v>4200</v>
      </c>
      <c r="L9" s="14"/>
      <c r="M9" s="13">
        <v>4200</v>
      </c>
      <c r="N9" s="29">
        <f>K9-M9</f>
        <v>0</v>
      </c>
      <c r="O9" s="32"/>
      <c r="P9" s="32"/>
    </row>
    <row r="10" spans="1:16" ht="14.25">
      <c r="A10" s="1"/>
      <c r="B10" s="1"/>
      <c r="C10" s="1"/>
      <c r="D10" s="1" t="s">
        <v>9</v>
      </c>
      <c r="E10" s="1"/>
      <c r="F10" s="1"/>
      <c r="G10" s="14"/>
      <c r="H10" s="14">
        <f>ROUND(SUM(H8:H9),5)</f>
        <v>4200</v>
      </c>
      <c r="I10" s="14"/>
      <c r="J10" s="14"/>
      <c r="K10" s="14">
        <f>SUM(K9)</f>
        <v>4200</v>
      </c>
      <c r="L10" s="14"/>
      <c r="M10" s="14">
        <f>ROUND(SUM(M8:M9),5)</f>
        <v>4200</v>
      </c>
      <c r="N10" s="28">
        <f>SUM(N9)</f>
        <v>0</v>
      </c>
      <c r="O10" s="28">
        <f>SUM(O9)</f>
        <v>0</v>
      </c>
      <c r="P10" s="28">
        <f>SUM(P9)</f>
        <v>0</v>
      </c>
    </row>
    <row r="11" spans="1:14" ht="28.5" customHeight="1">
      <c r="A11" s="1"/>
      <c r="B11" s="1"/>
      <c r="C11" s="1"/>
      <c r="D11" s="1" t="s">
        <v>10</v>
      </c>
      <c r="E11" s="1"/>
      <c r="F11" s="1"/>
      <c r="G11" s="14"/>
      <c r="H11" s="14"/>
      <c r="I11" s="14"/>
      <c r="J11" s="14"/>
      <c r="K11" s="14"/>
      <c r="L11" s="14"/>
      <c r="M11" s="14"/>
      <c r="N11" s="28"/>
    </row>
    <row r="12" spans="1:14" ht="14.25">
      <c r="A12" s="1"/>
      <c r="B12" s="1"/>
      <c r="C12" s="1"/>
      <c r="D12" s="1"/>
      <c r="E12" s="1" t="s">
        <v>11</v>
      </c>
      <c r="F12" s="1"/>
      <c r="G12" s="14"/>
      <c r="H12" s="14">
        <v>250.63</v>
      </c>
      <c r="I12" s="14"/>
      <c r="J12" s="14"/>
      <c r="K12" s="15">
        <f aca="true" t="shared" si="0" ref="K12:K29">SUM(H12:J12)</f>
        <v>250.63</v>
      </c>
      <c r="L12" s="14"/>
      <c r="M12" s="14">
        <v>256</v>
      </c>
      <c r="N12" s="28">
        <f>K12-M12</f>
        <v>-5.3700000000000045</v>
      </c>
    </row>
    <row r="13" spans="1:14" ht="14.25">
      <c r="A13" s="1"/>
      <c r="B13" s="1"/>
      <c r="C13" s="1"/>
      <c r="D13" s="1"/>
      <c r="E13" s="1" t="s">
        <v>12</v>
      </c>
      <c r="F13" s="1"/>
      <c r="G13" s="14"/>
      <c r="H13" s="14">
        <v>313.41</v>
      </c>
      <c r="I13" s="14"/>
      <c r="J13" s="14"/>
      <c r="K13" s="15">
        <f t="shared" si="0"/>
        <v>313.41</v>
      </c>
      <c r="L13" s="14"/>
      <c r="M13" s="14">
        <v>313.41</v>
      </c>
      <c r="N13" s="28">
        <f aca="true" t="shared" si="1" ref="N13:N29">K13-M13</f>
        <v>0</v>
      </c>
    </row>
    <row r="14" spans="1:14" ht="14.25">
      <c r="A14" s="1"/>
      <c r="B14" s="1"/>
      <c r="C14" s="1"/>
      <c r="D14" s="1"/>
      <c r="E14" s="1" t="s">
        <v>13</v>
      </c>
      <c r="F14" s="1"/>
      <c r="G14" s="14"/>
      <c r="H14" s="14">
        <v>293.99</v>
      </c>
      <c r="I14" s="14"/>
      <c r="J14" s="14"/>
      <c r="K14" s="15">
        <f t="shared" si="0"/>
        <v>293.99</v>
      </c>
      <c r="L14" s="14"/>
      <c r="M14" s="14">
        <v>294</v>
      </c>
      <c r="N14" s="28">
        <f t="shared" si="1"/>
        <v>-0.009999999999990905</v>
      </c>
    </row>
    <row r="15" spans="1:14" ht="14.25">
      <c r="A15" s="1"/>
      <c r="B15" s="1"/>
      <c r="C15" s="1"/>
      <c r="D15" s="1"/>
      <c r="E15" s="1" t="s">
        <v>14</v>
      </c>
      <c r="F15" s="1"/>
      <c r="G15" s="14"/>
      <c r="H15" s="14"/>
      <c r="I15" s="14"/>
      <c r="J15" s="14"/>
      <c r="K15" s="15"/>
      <c r="L15" s="14"/>
      <c r="M15" s="14"/>
      <c r="N15" s="28"/>
    </row>
    <row r="16" spans="1:14" ht="14.25">
      <c r="A16" s="1"/>
      <c r="B16" s="1"/>
      <c r="C16" s="1"/>
      <c r="D16" s="1"/>
      <c r="E16" s="1"/>
      <c r="F16" s="1" t="s">
        <v>15</v>
      </c>
      <c r="G16" s="14"/>
      <c r="H16" s="14">
        <v>200</v>
      </c>
      <c r="I16" s="14"/>
      <c r="J16" s="14"/>
      <c r="K16" s="15">
        <f t="shared" si="0"/>
        <v>200</v>
      </c>
      <c r="L16" s="14"/>
      <c r="M16" s="14">
        <v>200</v>
      </c>
      <c r="N16" s="28">
        <f t="shared" si="1"/>
        <v>0</v>
      </c>
    </row>
    <row r="17" spans="1:14" ht="14.25">
      <c r="A17" s="1"/>
      <c r="B17" s="1"/>
      <c r="C17" s="1"/>
      <c r="D17" s="1"/>
      <c r="E17" s="1"/>
      <c r="F17" s="1" t="s">
        <v>16</v>
      </c>
      <c r="G17" s="14"/>
      <c r="H17" s="14">
        <v>200</v>
      </c>
      <c r="I17" s="14"/>
      <c r="J17" s="14"/>
      <c r="K17" s="15">
        <f t="shared" si="0"/>
        <v>200</v>
      </c>
      <c r="L17" s="14"/>
      <c r="M17" s="14">
        <v>200</v>
      </c>
      <c r="N17" s="28">
        <f t="shared" si="1"/>
        <v>0</v>
      </c>
    </row>
    <row r="18" spans="1:16" ht="15" thickBot="1">
      <c r="A18" s="1"/>
      <c r="B18" s="1"/>
      <c r="C18" s="1"/>
      <c r="D18" s="1"/>
      <c r="E18" s="1"/>
      <c r="F18" s="1" t="s">
        <v>17</v>
      </c>
      <c r="G18" s="14"/>
      <c r="H18" s="13">
        <v>0</v>
      </c>
      <c r="I18" s="22"/>
      <c r="J18" s="22"/>
      <c r="K18" s="22">
        <f t="shared" si="0"/>
        <v>0</v>
      </c>
      <c r="L18" s="14"/>
      <c r="M18" s="13">
        <v>200</v>
      </c>
      <c r="N18" s="29">
        <f t="shared" si="1"/>
        <v>-200</v>
      </c>
      <c r="O18" s="29">
        <f>N18</f>
        <v>-200</v>
      </c>
      <c r="P18" s="32"/>
    </row>
    <row r="19" spans="1:16" ht="14.25">
      <c r="A19" s="1"/>
      <c r="B19" s="1"/>
      <c r="C19" s="1"/>
      <c r="D19" s="1"/>
      <c r="E19" s="1" t="s">
        <v>18</v>
      </c>
      <c r="F19" s="1"/>
      <c r="G19" s="14"/>
      <c r="H19" s="14">
        <f>ROUND(SUM(H15:H18),5)</f>
        <v>400</v>
      </c>
      <c r="I19" s="14"/>
      <c r="J19" s="14"/>
      <c r="K19" s="14">
        <f>SUM(K16:K18)</f>
        <v>400</v>
      </c>
      <c r="L19" s="14"/>
      <c r="M19" s="14">
        <f>ROUND(SUM(M15:M18),5)</f>
        <v>600</v>
      </c>
      <c r="N19" s="14">
        <f>ROUND(SUM(N15:N18),5)</f>
        <v>-200</v>
      </c>
      <c r="O19" s="14">
        <f>ROUND(SUM(O15:O18),5)</f>
        <v>-200</v>
      </c>
      <c r="P19" s="14">
        <f>ROUND(SUM(P15:P18),5)</f>
        <v>0</v>
      </c>
    </row>
    <row r="20" spans="1:14" ht="28.5" customHeight="1">
      <c r="A20" s="1"/>
      <c r="B20" s="1"/>
      <c r="C20" s="1"/>
      <c r="D20" s="1"/>
      <c r="E20" s="1" t="s">
        <v>19</v>
      </c>
      <c r="F20" s="1"/>
      <c r="G20" s="14"/>
      <c r="H20" s="14">
        <v>47.94</v>
      </c>
      <c r="I20" s="14">
        <v>41.59</v>
      </c>
      <c r="J20" s="14"/>
      <c r="K20" s="15">
        <f t="shared" si="0"/>
        <v>89.53</v>
      </c>
      <c r="L20" s="14"/>
      <c r="M20" s="14">
        <v>100</v>
      </c>
      <c r="N20" s="28">
        <f t="shared" si="1"/>
        <v>-10.469999999999999</v>
      </c>
    </row>
    <row r="21" spans="1:14" ht="14.25">
      <c r="A21" s="1"/>
      <c r="B21" s="1"/>
      <c r="C21" s="1"/>
      <c r="D21" s="1"/>
      <c r="E21" s="1" t="s">
        <v>20</v>
      </c>
      <c r="F21" s="1"/>
      <c r="G21" s="14"/>
      <c r="H21" s="14">
        <v>0</v>
      </c>
      <c r="I21" s="14"/>
      <c r="J21" s="14"/>
      <c r="K21" s="15">
        <f t="shared" si="0"/>
        <v>0</v>
      </c>
      <c r="L21" s="14"/>
      <c r="M21" s="14">
        <v>50</v>
      </c>
      <c r="N21" s="28">
        <f t="shared" si="1"/>
        <v>-50</v>
      </c>
    </row>
    <row r="22" spans="1:17" ht="14.25">
      <c r="A22" s="1"/>
      <c r="B22" s="1"/>
      <c r="C22" s="1"/>
      <c r="D22" s="1"/>
      <c r="E22" s="1" t="s">
        <v>21</v>
      </c>
      <c r="F22" s="1"/>
      <c r="G22" s="14"/>
      <c r="H22" s="14">
        <v>295.15</v>
      </c>
      <c r="I22" s="14"/>
      <c r="J22" s="14">
        <v>49</v>
      </c>
      <c r="K22" s="15">
        <f t="shared" si="0"/>
        <v>344.15</v>
      </c>
      <c r="L22" s="14"/>
      <c r="M22" s="14">
        <v>350</v>
      </c>
      <c r="N22" s="28">
        <f t="shared" si="1"/>
        <v>-5.850000000000023</v>
      </c>
      <c r="Q22" t="s">
        <v>112</v>
      </c>
    </row>
    <row r="23" spans="1:17" ht="14.25">
      <c r="A23" s="1"/>
      <c r="B23" s="1"/>
      <c r="C23" s="1"/>
      <c r="D23" s="1"/>
      <c r="E23" s="1" t="s">
        <v>22</v>
      </c>
      <c r="F23" s="1"/>
      <c r="G23" s="14"/>
      <c r="H23" s="14">
        <v>187.16</v>
      </c>
      <c r="I23" s="14"/>
      <c r="J23" s="14">
        <v>95</v>
      </c>
      <c r="K23" s="15">
        <f t="shared" si="0"/>
        <v>282.15999999999997</v>
      </c>
      <c r="L23" s="14"/>
      <c r="M23" s="14">
        <v>300</v>
      </c>
      <c r="N23" s="28">
        <f t="shared" si="1"/>
        <v>-17.840000000000032</v>
      </c>
      <c r="Q23" t="s">
        <v>100</v>
      </c>
    </row>
    <row r="24" spans="1:14" ht="14.25">
      <c r="A24" s="1"/>
      <c r="B24" s="1"/>
      <c r="C24" s="1"/>
      <c r="D24" s="1"/>
      <c r="E24" s="1" t="s">
        <v>23</v>
      </c>
      <c r="F24" s="1"/>
      <c r="G24" s="14"/>
      <c r="H24" s="14">
        <v>128</v>
      </c>
      <c r="I24" s="14"/>
      <c r="J24" s="14"/>
      <c r="K24" s="15">
        <f t="shared" si="0"/>
        <v>128</v>
      </c>
      <c r="L24" s="14"/>
      <c r="M24" s="14">
        <v>128</v>
      </c>
      <c r="N24" s="28">
        <f t="shared" si="1"/>
        <v>0</v>
      </c>
    </row>
    <row r="25" spans="1:17" ht="14.25">
      <c r="A25" s="1"/>
      <c r="B25" s="1"/>
      <c r="C25" s="1"/>
      <c r="D25" s="1"/>
      <c r="E25" s="1" t="s">
        <v>24</v>
      </c>
      <c r="F25" s="1"/>
      <c r="G25" s="14"/>
      <c r="H25" s="14">
        <v>29.3</v>
      </c>
      <c r="I25" s="14"/>
      <c r="J25" s="14">
        <v>170.7</v>
      </c>
      <c r="K25" s="15">
        <f t="shared" si="0"/>
        <v>200</v>
      </c>
      <c r="L25" s="14"/>
      <c r="M25" s="14">
        <v>200</v>
      </c>
      <c r="N25" s="28">
        <f t="shared" si="1"/>
        <v>0</v>
      </c>
      <c r="Q25" t="s">
        <v>106</v>
      </c>
    </row>
    <row r="26" spans="1:14" ht="14.25">
      <c r="A26" s="1"/>
      <c r="B26" s="1"/>
      <c r="C26" s="1"/>
      <c r="D26" s="1"/>
      <c r="E26" s="1" t="s">
        <v>25</v>
      </c>
      <c r="F26" s="1"/>
      <c r="G26" s="14"/>
      <c r="H26" s="14">
        <v>60</v>
      </c>
      <c r="I26" s="14"/>
      <c r="J26" s="14"/>
      <c r="K26" s="15">
        <f t="shared" si="0"/>
        <v>60</v>
      </c>
      <c r="L26" s="14"/>
      <c r="M26" s="14">
        <v>60</v>
      </c>
      <c r="N26" s="28">
        <f t="shared" si="1"/>
        <v>0</v>
      </c>
    </row>
    <row r="27" spans="1:16" ht="15" thickBot="1">
      <c r="A27" s="1"/>
      <c r="B27" s="1"/>
      <c r="C27" s="1"/>
      <c r="D27" s="1"/>
      <c r="E27" s="1" t="s">
        <v>26</v>
      </c>
      <c r="F27" s="1"/>
      <c r="G27" s="14"/>
      <c r="H27" s="13">
        <v>18.4</v>
      </c>
      <c r="I27" s="22"/>
      <c r="J27" s="22"/>
      <c r="K27" s="22">
        <f t="shared" si="0"/>
        <v>18.4</v>
      </c>
      <c r="L27" s="14"/>
      <c r="M27" s="13">
        <v>20</v>
      </c>
      <c r="N27" s="29">
        <f t="shared" si="1"/>
        <v>-1.6000000000000014</v>
      </c>
      <c r="O27" s="32"/>
      <c r="P27" s="32"/>
    </row>
    <row r="28" spans="1:16" ht="14.25">
      <c r="A28" s="1"/>
      <c r="B28" s="1"/>
      <c r="C28" s="1"/>
      <c r="D28" s="1" t="s">
        <v>27</v>
      </c>
      <c r="E28" s="1"/>
      <c r="F28" s="1"/>
      <c r="G28" s="14"/>
      <c r="H28" s="14">
        <f>ROUND(SUM(H11:H14)+SUM(H19:H27),5)</f>
        <v>2023.98</v>
      </c>
      <c r="I28" s="14">
        <f>ROUND(SUM(I11:I14)+SUM(I19:I27),5)</f>
        <v>41.59</v>
      </c>
      <c r="J28" s="14">
        <f>ROUND(SUM(J11:J14)+SUM(J19:J27),5)</f>
        <v>314.7</v>
      </c>
      <c r="K28" s="14">
        <f>ROUND(SUM(K11:K14)+SUM(K19:K27),5)</f>
        <v>2380.27</v>
      </c>
      <c r="L28" s="14"/>
      <c r="M28" s="14">
        <f>ROUND(SUM(M11:M14)+SUM(M19:M27),5)</f>
        <v>2671.41</v>
      </c>
      <c r="N28" s="14">
        <f>ROUND(SUM(N11:N14)+SUM(N19:N27),5)</f>
        <v>-291.14</v>
      </c>
      <c r="O28" s="14">
        <f>ROUND(SUM(O11:O14)+SUM(O19:O27),5)</f>
        <v>-200</v>
      </c>
      <c r="P28" s="14">
        <f>ROUND(SUM(P11:P14)+SUM(P19:P27),5)</f>
        <v>0</v>
      </c>
    </row>
    <row r="29" spans="1:17" ht="28.5" customHeight="1" thickBot="1">
      <c r="A29" s="1"/>
      <c r="B29" s="1"/>
      <c r="C29" s="1"/>
      <c r="D29" s="1" t="s">
        <v>28</v>
      </c>
      <c r="E29" s="1"/>
      <c r="F29" s="1"/>
      <c r="G29" s="14"/>
      <c r="H29" s="13">
        <v>2402.4</v>
      </c>
      <c r="I29" s="22"/>
      <c r="J29" s="22">
        <v>500</v>
      </c>
      <c r="K29" s="22">
        <f t="shared" si="0"/>
        <v>2902.4</v>
      </c>
      <c r="L29" s="14"/>
      <c r="M29" s="13">
        <v>2700</v>
      </c>
      <c r="N29" s="29">
        <f t="shared" si="1"/>
        <v>202.4000000000001</v>
      </c>
      <c r="O29" s="32"/>
      <c r="P29" s="29">
        <f>N29</f>
        <v>202.4000000000001</v>
      </c>
      <c r="Q29" t="s">
        <v>101</v>
      </c>
    </row>
    <row r="30" spans="1:16" ht="14.25">
      <c r="A30" s="1"/>
      <c r="B30" s="1"/>
      <c r="C30" s="1" t="s">
        <v>29</v>
      </c>
      <c r="D30" s="1"/>
      <c r="E30" s="1"/>
      <c r="F30" s="1"/>
      <c r="G30" s="14"/>
      <c r="H30" s="14">
        <f>ROUND(H7+H10+SUM(H28:H29),5)</f>
        <v>8626.38</v>
      </c>
      <c r="I30" s="14">
        <f>ROUND(I7+I10+SUM(I28:I29),5)</f>
        <v>41.59</v>
      </c>
      <c r="J30" s="14">
        <f>ROUND(J7+J10+SUM(J28:J29),5)</f>
        <v>814.7</v>
      </c>
      <c r="K30" s="14">
        <f>ROUND(K7+K10+SUM(K28:K29),5)</f>
        <v>9482.67</v>
      </c>
      <c r="L30" s="14"/>
      <c r="M30" s="14">
        <f>ROUND(M7+M10+SUM(M28:M29),5)</f>
        <v>9571.41</v>
      </c>
      <c r="N30" s="14">
        <f>ROUND(N7+N10+SUM(N28:N29),5)</f>
        <v>-88.74</v>
      </c>
      <c r="O30" s="14">
        <f>ROUND(O7+O10+SUM(O28:O29),5)</f>
        <v>-200</v>
      </c>
      <c r="P30" s="14">
        <f>ROUND(P7+P10+SUM(P28:P29),5)</f>
        <v>202.4</v>
      </c>
    </row>
    <row r="31" spans="1:14" ht="28.5" customHeight="1">
      <c r="A31" s="1"/>
      <c r="B31" s="1"/>
      <c r="C31" s="1" t="s">
        <v>30</v>
      </c>
      <c r="D31" s="1"/>
      <c r="E31" s="1"/>
      <c r="F31" s="1"/>
      <c r="G31" s="14"/>
      <c r="H31" s="14"/>
      <c r="I31" s="14"/>
      <c r="J31" s="14"/>
      <c r="K31" s="14"/>
      <c r="L31" s="14"/>
      <c r="M31" s="14"/>
      <c r="N31" s="28"/>
    </row>
    <row r="32" spans="1:14" ht="14.25">
      <c r="A32" s="1"/>
      <c r="B32" s="1"/>
      <c r="C32" s="1"/>
      <c r="D32" s="1" t="s">
        <v>31</v>
      </c>
      <c r="E32" s="1"/>
      <c r="F32" s="1"/>
      <c r="G32" s="14"/>
      <c r="H32" s="14"/>
      <c r="I32" s="14"/>
      <c r="J32" s="14"/>
      <c r="K32" s="14"/>
      <c r="L32" s="14"/>
      <c r="M32" s="14"/>
      <c r="N32" s="28"/>
    </row>
    <row r="33" spans="1:17" ht="14.25">
      <c r="A33" s="1"/>
      <c r="B33" s="1"/>
      <c r="C33" s="1"/>
      <c r="D33" s="1"/>
      <c r="E33" s="1" t="s">
        <v>32</v>
      </c>
      <c r="F33" s="1"/>
      <c r="G33" s="14"/>
      <c r="H33" s="14">
        <v>50</v>
      </c>
      <c r="I33" s="14"/>
      <c r="J33" s="14">
        <v>350</v>
      </c>
      <c r="K33" s="15">
        <f aca="true" t="shared" si="2" ref="K33:K39">SUM(H33:J33)</f>
        <v>400</v>
      </c>
      <c r="L33" s="14"/>
      <c r="M33" s="14">
        <v>400</v>
      </c>
      <c r="N33" s="28">
        <f aca="true" t="shared" si="3" ref="N33:N39">K33-M33</f>
        <v>0</v>
      </c>
      <c r="Q33" t="s">
        <v>102</v>
      </c>
    </row>
    <row r="34" spans="1:15" ht="14.25">
      <c r="A34" s="1"/>
      <c r="B34" s="1"/>
      <c r="C34" s="1"/>
      <c r="D34" s="1"/>
      <c r="E34" s="1" t="s">
        <v>33</v>
      </c>
      <c r="F34" s="1"/>
      <c r="G34" s="14"/>
      <c r="H34" s="14">
        <v>0</v>
      </c>
      <c r="I34" s="14"/>
      <c r="J34" s="14"/>
      <c r="K34" s="15">
        <f t="shared" si="2"/>
        <v>0</v>
      </c>
      <c r="L34" s="14"/>
      <c r="M34" s="14">
        <v>200</v>
      </c>
      <c r="N34" s="28">
        <f t="shared" si="3"/>
        <v>-200</v>
      </c>
      <c r="O34" s="28">
        <f>N34</f>
        <v>-200</v>
      </c>
    </row>
    <row r="35" spans="1:17" ht="14.25">
      <c r="A35" s="1"/>
      <c r="B35" s="1"/>
      <c r="C35" s="1"/>
      <c r="D35" s="1"/>
      <c r="E35" s="1" t="s">
        <v>34</v>
      </c>
      <c r="F35" s="1"/>
      <c r="G35" s="14"/>
      <c r="H35" s="14">
        <v>0</v>
      </c>
      <c r="I35" s="14">
        <v>209.15</v>
      </c>
      <c r="J35" s="14">
        <v>250</v>
      </c>
      <c r="K35" s="15">
        <f t="shared" si="2"/>
        <v>459.15</v>
      </c>
      <c r="L35" s="14"/>
      <c r="M35" s="14">
        <v>500</v>
      </c>
      <c r="N35" s="28">
        <f t="shared" si="3"/>
        <v>-40.85000000000002</v>
      </c>
      <c r="O35" s="28">
        <f>N35</f>
        <v>-40.85000000000002</v>
      </c>
      <c r="Q35" t="s">
        <v>107</v>
      </c>
    </row>
    <row r="36" spans="1:15" ht="14.25">
      <c r="A36" s="1"/>
      <c r="B36" s="1"/>
      <c r="C36" s="1"/>
      <c r="D36" s="1"/>
      <c r="E36" s="1" t="s">
        <v>35</v>
      </c>
      <c r="F36" s="1"/>
      <c r="G36" s="14"/>
      <c r="H36" s="14">
        <v>0</v>
      </c>
      <c r="I36" s="14">
        <v>42.61</v>
      </c>
      <c r="J36" s="14">
        <v>322.39</v>
      </c>
      <c r="K36" s="15">
        <f t="shared" si="2"/>
        <v>365</v>
      </c>
      <c r="L36" s="14"/>
      <c r="M36" s="14">
        <v>365</v>
      </c>
      <c r="N36" s="28">
        <f t="shared" si="3"/>
        <v>0</v>
      </c>
      <c r="O36" s="28"/>
    </row>
    <row r="37" spans="1:17" ht="14.25">
      <c r="A37" s="1"/>
      <c r="B37" s="1"/>
      <c r="C37" s="1"/>
      <c r="D37" s="1"/>
      <c r="E37" s="1" t="s">
        <v>36</v>
      </c>
      <c r="F37" s="1"/>
      <c r="G37" s="14"/>
      <c r="H37" s="14">
        <v>0</v>
      </c>
      <c r="I37" s="14"/>
      <c r="J37" s="14">
        <v>223.92</v>
      </c>
      <c r="K37" s="15">
        <f t="shared" si="2"/>
        <v>223.92</v>
      </c>
      <c r="L37" s="14"/>
      <c r="M37" s="14">
        <v>223.92</v>
      </c>
      <c r="N37" s="28">
        <f t="shared" si="3"/>
        <v>0</v>
      </c>
      <c r="O37" s="28"/>
      <c r="Q37" t="s">
        <v>102</v>
      </c>
    </row>
    <row r="38" spans="1:15" ht="14.25">
      <c r="A38" s="1"/>
      <c r="B38" s="1"/>
      <c r="C38" s="1"/>
      <c r="D38" s="1"/>
      <c r="E38" s="1" t="s">
        <v>37</v>
      </c>
      <c r="F38" s="1"/>
      <c r="G38" s="14"/>
      <c r="H38" s="14">
        <v>0</v>
      </c>
      <c r="I38" s="14"/>
      <c r="J38" s="14"/>
      <c r="K38" s="15">
        <f t="shared" si="2"/>
        <v>0</v>
      </c>
      <c r="L38" s="14"/>
      <c r="M38" s="14">
        <v>300</v>
      </c>
      <c r="N38" s="28">
        <f t="shared" si="3"/>
        <v>-300</v>
      </c>
      <c r="O38" s="28">
        <f>N38</f>
        <v>-300</v>
      </c>
    </row>
    <row r="39" spans="1:17" ht="15" thickBot="1">
      <c r="A39" s="1"/>
      <c r="B39" s="1"/>
      <c r="C39" s="1"/>
      <c r="D39" s="1"/>
      <c r="E39" s="1" t="s">
        <v>38</v>
      </c>
      <c r="F39" s="1"/>
      <c r="G39" s="14"/>
      <c r="H39" s="13">
        <v>0</v>
      </c>
      <c r="I39" s="22">
        <v>78.48</v>
      </c>
      <c r="J39" s="22">
        <v>200</v>
      </c>
      <c r="K39" s="22">
        <f t="shared" si="2"/>
        <v>278.48</v>
      </c>
      <c r="L39" s="14"/>
      <c r="M39" s="13">
        <v>400</v>
      </c>
      <c r="N39" s="29">
        <f t="shared" si="3"/>
        <v>-121.51999999999998</v>
      </c>
      <c r="O39" s="29">
        <f>N39</f>
        <v>-121.51999999999998</v>
      </c>
      <c r="P39" s="32"/>
      <c r="Q39" t="s">
        <v>103</v>
      </c>
    </row>
    <row r="40" spans="1:16" ht="14.25">
      <c r="A40" s="1"/>
      <c r="B40" s="1"/>
      <c r="C40" s="1"/>
      <c r="D40" s="1" t="s">
        <v>39</v>
      </c>
      <c r="E40" s="1"/>
      <c r="F40" s="1"/>
      <c r="G40" s="14"/>
      <c r="H40" s="14">
        <f>ROUND(SUM(H32:H39),5)</f>
        <v>50</v>
      </c>
      <c r="I40" s="14">
        <f>ROUND(SUM(I32:I39),5)</f>
        <v>330.24</v>
      </c>
      <c r="J40" s="14">
        <f>ROUND(SUM(J32:J39),5)</f>
        <v>1346.31</v>
      </c>
      <c r="K40" s="14">
        <f>ROUND(SUM(K32:K39),5)</f>
        <v>1726.55</v>
      </c>
      <c r="L40" s="14"/>
      <c r="M40" s="14">
        <f>ROUND(SUM(M32:M39),5)</f>
        <v>2388.92</v>
      </c>
      <c r="N40" s="14">
        <f>ROUND(SUM(N32:N39),5)</f>
        <v>-662.37</v>
      </c>
      <c r="O40" s="14">
        <f>ROUND(SUM(O32:O39),5)</f>
        <v>-662.37</v>
      </c>
      <c r="P40" s="14">
        <f>ROUND(SUM(P32:P39),5)</f>
        <v>0</v>
      </c>
    </row>
    <row r="41" spans="1:14" ht="28.5" customHeight="1">
      <c r="A41" s="1"/>
      <c r="B41" s="1"/>
      <c r="C41" s="1"/>
      <c r="D41" s="1" t="s">
        <v>40</v>
      </c>
      <c r="E41" s="1"/>
      <c r="F41" s="1"/>
      <c r="G41" s="14"/>
      <c r="H41" s="14"/>
      <c r="I41" s="14"/>
      <c r="J41" s="14"/>
      <c r="K41" s="14"/>
      <c r="L41" s="14"/>
      <c r="M41" s="14"/>
      <c r="N41" s="28"/>
    </row>
    <row r="42" spans="1:14" ht="14.25">
      <c r="A42" s="1"/>
      <c r="B42" s="1"/>
      <c r="C42" s="1"/>
      <c r="D42" s="1"/>
      <c r="E42" s="1" t="s">
        <v>41</v>
      </c>
      <c r="F42" s="1"/>
      <c r="G42" s="14"/>
      <c r="H42" s="14"/>
      <c r="I42" s="14"/>
      <c r="J42" s="14"/>
      <c r="K42" s="14"/>
      <c r="L42" s="14"/>
      <c r="M42" s="14"/>
      <c r="N42" s="28"/>
    </row>
    <row r="43" spans="1:17" ht="14.25">
      <c r="A43" s="1"/>
      <c r="B43" s="1"/>
      <c r="C43" s="1"/>
      <c r="D43" s="1"/>
      <c r="E43" s="1"/>
      <c r="F43" s="1" t="s">
        <v>42</v>
      </c>
      <c r="G43" s="14"/>
      <c r="H43" s="14">
        <v>0</v>
      </c>
      <c r="I43" s="14"/>
      <c r="J43" s="14">
        <v>50</v>
      </c>
      <c r="K43" s="15">
        <f aca="true" t="shared" si="4" ref="K43:K63">SUM(H43:J43)</f>
        <v>50</v>
      </c>
      <c r="L43" s="14"/>
      <c r="M43" s="14">
        <v>50</v>
      </c>
      <c r="N43" s="28"/>
      <c r="Q43" t="s">
        <v>108</v>
      </c>
    </row>
    <row r="44" spans="1:14" ht="14.25">
      <c r="A44" s="1"/>
      <c r="B44" s="1"/>
      <c r="C44" s="1"/>
      <c r="D44" s="1"/>
      <c r="E44" s="1"/>
      <c r="F44" s="1" t="s">
        <v>43</v>
      </c>
      <c r="G44" s="14"/>
      <c r="H44" s="14">
        <v>30.67</v>
      </c>
      <c r="I44" s="14"/>
      <c r="J44" s="14"/>
      <c r="K44" s="15">
        <f t="shared" si="4"/>
        <v>30.67</v>
      </c>
      <c r="L44" s="14"/>
      <c r="M44" s="14">
        <v>70</v>
      </c>
      <c r="N44" s="28"/>
    </row>
    <row r="45" spans="1:14" ht="14.25">
      <c r="A45" s="1"/>
      <c r="B45" s="1"/>
      <c r="C45" s="1"/>
      <c r="D45" s="1"/>
      <c r="E45" s="1"/>
      <c r="F45" s="1" t="s">
        <v>44</v>
      </c>
      <c r="G45" s="14"/>
      <c r="H45" s="14">
        <v>69.49</v>
      </c>
      <c r="I45" s="14"/>
      <c r="J45" s="14"/>
      <c r="K45" s="15">
        <f t="shared" si="4"/>
        <v>69.49</v>
      </c>
      <c r="L45" s="14"/>
      <c r="M45" s="14">
        <v>200</v>
      </c>
      <c r="N45" s="28"/>
    </row>
    <row r="46" spans="1:14" ht="14.25">
      <c r="A46" s="1"/>
      <c r="B46" s="1"/>
      <c r="C46" s="1"/>
      <c r="D46" s="1"/>
      <c r="E46" s="1"/>
      <c r="F46" s="1" t="s">
        <v>45</v>
      </c>
      <c r="G46" s="14"/>
      <c r="H46" s="14">
        <v>225</v>
      </c>
      <c r="I46" s="14"/>
      <c r="J46" s="14"/>
      <c r="K46" s="15">
        <f t="shared" si="4"/>
        <v>225</v>
      </c>
      <c r="L46" s="14"/>
      <c r="M46" s="14">
        <v>225</v>
      </c>
      <c r="N46" s="28"/>
    </row>
    <row r="47" spans="1:14" ht="14.25">
      <c r="A47" s="1"/>
      <c r="B47" s="1"/>
      <c r="C47" s="1"/>
      <c r="D47" s="1"/>
      <c r="E47" s="1"/>
      <c r="F47" s="1" t="s">
        <v>46</v>
      </c>
      <c r="G47" s="14"/>
      <c r="H47" s="14">
        <v>250</v>
      </c>
      <c r="I47" s="14"/>
      <c r="J47" s="14"/>
      <c r="K47" s="15">
        <f t="shared" si="4"/>
        <v>250</v>
      </c>
      <c r="L47" s="14"/>
      <c r="M47" s="14">
        <v>250</v>
      </c>
      <c r="N47" s="28"/>
    </row>
    <row r="48" spans="1:14" ht="14.25">
      <c r="A48" s="1"/>
      <c r="B48" s="1"/>
      <c r="C48" s="1"/>
      <c r="D48" s="1"/>
      <c r="E48" s="1"/>
      <c r="F48" s="1" t="s">
        <v>47</v>
      </c>
      <c r="G48" s="14"/>
      <c r="H48" s="14">
        <v>446.36</v>
      </c>
      <c r="I48" s="14"/>
      <c r="J48" s="14"/>
      <c r="K48" s="15">
        <f t="shared" si="4"/>
        <v>446.36</v>
      </c>
      <c r="L48" s="14"/>
      <c r="M48" s="14">
        <v>750</v>
      </c>
      <c r="N48" s="28"/>
    </row>
    <row r="49" spans="1:14" ht="14.25">
      <c r="A49" s="1"/>
      <c r="B49" s="1"/>
      <c r="C49" s="1"/>
      <c r="D49" s="1"/>
      <c r="E49" s="1"/>
      <c r="F49" s="1" t="s">
        <v>48</v>
      </c>
      <c r="G49" s="14"/>
      <c r="H49" s="14">
        <v>54.97</v>
      </c>
      <c r="I49" s="14"/>
      <c r="J49" s="14"/>
      <c r="K49" s="15">
        <f t="shared" si="4"/>
        <v>54.97</v>
      </c>
      <c r="L49" s="14"/>
      <c r="M49" s="14">
        <v>250</v>
      </c>
      <c r="N49" s="28"/>
    </row>
    <row r="50" spans="1:14" ht="14.25">
      <c r="A50" s="1"/>
      <c r="B50" s="1"/>
      <c r="C50" s="1"/>
      <c r="D50" s="1"/>
      <c r="E50" s="1"/>
      <c r="F50" s="1" t="s">
        <v>49</v>
      </c>
      <c r="G50" s="14"/>
      <c r="H50" s="14">
        <v>98.17</v>
      </c>
      <c r="I50" s="14"/>
      <c r="J50" s="14"/>
      <c r="K50" s="15">
        <f t="shared" si="4"/>
        <v>98.17</v>
      </c>
      <c r="L50" s="14"/>
      <c r="M50" s="14">
        <v>200</v>
      </c>
      <c r="N50" s="28"/>
    </row>
    <row r="51" spans="1:14" ht="14.25">
      <c r="A51" s="1"/>
      <c r="B51" s="1"/>
      <c r="C51" s="1"/>
      <c r="D51" s="1"/>
      <c r="E51" s="1"/>
      <c r="F51" s="1" t="s">
        <v>50</v>
      </c>
      <c r="G51" s="14"/>
      <c r="H51" s="14">
        <v>498.48</v>
      </c>
      <c r="I51" s="14"/>
      <c r="J51" s="14"/>
      <c r="K51" s="15">
        <f t="shared" si="4"/>
        <v>498.48</v>
      </c>
      <c r="L51" s="14"/>
      <c r="M51" s="14">
        <v>725</v>
      </c>
      <c r="N51" s="28"/>
    </row>
    <row r="52" spans="1:14" ht="14.25">
      <c r="A52" s="1"/>
      <c r="B52" s="1"/>
      <c r="C52" s="1"/>
      <c r="D52" s="1"/>
      <c r="E52" s="1"/>
      <c r="F52" s="1" t="s">
        <v>51</v>
      </c>
      <c r="G52" s="14"/>
      <c r="H52" s="14">
        <v>0</v>
      </c>
      <c r="I52" s="14">
        <v>150.56</v>
      </c>
      <c r="J52" s="14"/>
      <c r="K52" s="15">
        <f t="shared" si="4"/>
        <v>150.56</v>
      </c>
      <c r="L52" s="14"/>
      <c r="M52" s="14">
        <v>175</v>
      </c>
      <c r="N52" s="28"/>
    </row>
    <row r="53" spans="1:14" ht="14.25">
      <c r="A53" s="1"/>
      <c r="B53" s="1"/>
      <c r="C53" s="1"/>
      <c r="D53" s="1"/>
      <c r="E53" s="1"/>
      <c r="F53" s="1" t="s">
        <v>52</v>
      </c>
      <c r="G53" s="14"/>
      <c r="H53" s="14">
        <v>97.67</v>
      </c>
      <c r="I53" s="14"/>
      <c r="J53" s="14"/>
      <c r="K53" s="15">
        <f t="shared" si="4"/>
        <v>97.67</v>
      </c>
      <c r="L53" s="14"/>
      <c r="M53" s="14">
        <v>100</v>
      </c>
      <c r="N53" s="28"/>
    </row>
    <row r="54" spans="1:16" ht="15" thickBot="1">
      <c r="A54" s="1"/>
      <c r="B54" s="1"/>
      <c r="C54" s="1"/>
      <c r="D54" s="1"/>
      <c r="E54" s="1"/>
      <c r="F54" s="1" t="s">
        <v>53</v>
      </c>
      <c r="G54" s="14"/>
      <c r="H54" s="13">
        <v>0</v>
      </c>
      <c r="I54" s="22"/>
      <c r="J54" s="22"/>
      <c r="K54" s="22">
        <f t="shared" si="4"/>
        <v>0</v>
      </c>
      <c r="L54" s="14"/>
      <c r="M54" s="13">
        <v>-430</v>
      </c>
      <c r="N54" s="29"/>
      <c r="O54" s="32"/>
      <c r="P54" s="32"/>
    </row>
    <row r="55" spans="1:17" ht="14.25">
      <c r="A55" s="1"/>
      <c r="B55" s="1"/>
      <c r="C55" s="1"/>
      <c r="D55" s="1"/>
      <c r="E55" s="1" t="s">
        <v>54</v>
      </c>
      <c r="F55" s="1"/>
      <c r="G55" s="14"/>
      <c r="H55" s="14">
        <f>ROUND(SUM(H42:H54),5)</f>
        <v>1770.81</v>
      </c>
      <c r="I55" s="14">
        <f>ROUND(SUM(I42:I54),5)</f>
        <v>150.56</v>
      </c>
      <c r="J55" s="14">
        <f>ROUND(SUM(J42:J54),5)</f>
        <v>50</v>
      </c>
      <c r="K55" s="14">
        <f>ROUND(SUM(K42:K54),5)</f>
        <v>1971.37</v>
      </c>
      <c r="L55" s="14"/>
      <c r="M55" s="14">
        <f>ROUND(SUM(M42:M54),5)</f>
        <v>2565</v>
      </c>
      <c r="N55" s="28">
        <f>K55-M55</f>
        <v>-593.6300000000001</v>
      </c>
      <c r="O55" s="28">
        <f>N55</f>
        <v>-593.6300000000001</v>
      </c>
      <c r="P55">
        <v>0</v>
      </c>
      <c r="Q55" t="s">
        <v>92</v>
      </c>
    </row>
    <row r="56" spans="1:14" ht="28.5" customHeight="1">
      <c r="A56" s="1"/>
      <c r="B56" s="1"/>
      <c r="C56" s="1"/>
      <c r="D56" s="1"/>
      <c r="E56" s="1" t="s">
        <v>55</v>
      </c>
      <c r="F56" s="1"/>
      <c r="G56" s="14"/>
      <c r="H56" s="14">
        <v>297.57</v>
      </c>
      <c r="I56" s="14"/>
      <c r="J56" s="14"/>
      <c r="K56" s="15">
        <f t="shared" si="4"/>
        <v>297.57</v>
      </c>
      <c r="L56" s="14"/>
      <c r="M56" s="14">
        <v>297.57</v>
      </c>
      <c r="N56" s="28">
        <f>K56-M56</f>
        <v>0</v>
      </c>
    </row>
    <row r="57" spans="1:17" ht="14.25">
      <c r="A57" s="1"/>
      <c r="B57" s="1"/>
      <c r="C57" s="1"/>
      <c r="D57" s="1"/>
      <c r="E57" s="1" t="s">
        <v>56</v>
      </c>
      <c r="F57" s="1"/>
      <c r="G57" s="14"/>
      <c r="H57" s="14">
        <v>1050.13</v>
      </c>
      <c r="I57" s="14"/>
      <c r="J57" s="14">
        <v>75</v>
      </c>
      <c r="K57" s="15">
        <f t="shared" si="4"/>
        <v>1125.13</v>
      </c>
      <c r="L57" s="14"/>
      <c r="M57" s="14">
        <v>1200</v>
      </c>
      <c r="N57" s="28">
        <f>K57-M57</f>
        <v>-74.86999999999989</v>
      </c>
      <c r="O57" s="28">
        <f>N57</f>
        <v>-74.86999999999989</v>
      </c>
      <c r="Q57" t="s">
        <v>104</v>
      </c>
    </row>
    <row r="58" spans="1:16" ht="14.25">
      <c r="A58" s="1"/>
      <c r="B58" s="1"/>
      <c r="C58" s="1"/>
      <c r="D58" s="1"/>
      <c r="E58" s="1" t="s">
        <v>57</v>
      </c>
      <c r="F58" s="1"/>
      <c r="G58" s="14"/>
      <c r="H58" s="22">
        <v>750</v>
      </c>
      <c r="I58" s="22"/>
      <c r="J58" s="22"/>
      <c r="K58" s="22">
        <f t="shared" si="4"/>
        <v>750</v>
      </c>
      <c r="L58" s="14"/>
      <c r="M58" s="22">
        <v>750</v>
      </c>
      <c r="N58" s="29">
        <f>K58-M58</f>
        <v>0</v>
      </c>
      <c r="O58" s="32"/>
      <c r="P58" s="32"/>
    </row>
    <row r="59" spans="1:16" ht="14.25">
      <c r="A59" s="1"/>
      <c r="B59" s="1"/>
      <c r="C59" s="1"/>
      <c r="D59" s="1" t="s">
        <v>58</v>
      </c>
      <c r="E59" s="1"/>
      <c r="F59" s="1"/>
      <c r="G59" s="14"/>
      <c r="H59" s="14">
        <f>ROUND(SUM(H41:H41)+SUM(H55:H58),5)</f>
        <v>3868.51</v>
      </c>
      <c r="I59" s="14">
        <f>ROUND(SUM(I41:I41)+SUM(I55:I58),5)</f>
        <v>150.56</v>
      </c>
      <c r="J59" s="14">
        <f>ROUND(SUM(J41:J41)+SUM(J55:J58),5)</f>
        <v>125</v>
      </c>
      <c r="K59" s="14">
        <f>ROUND(SUM(K41:K41)+SUM(K55:K58),5)</f>
        <v>4144.07</v>
      </c>
      <c r="L59" s="14"/>
      <c r="M59" s="14">
        <f>ROUND(SUM(M41:M41)+SUM(M55:M58),5)</f>
        <v>4812.57</v>
      </c>
      <c r="N59" s="14">
        <f>ROUND(SUM(N41:N41)+SUM(N55:N58),5)</f>
        <v>-668.5</v>
      </c>
      <c r="O59" s="14">
        <f>ROUND(SUM(O41:O41)+SUM(O55:O58),5)</f>
        <v>-668.5</v>
      </c>
      <c r="P59" s="14">
        <f>ROUND(SUM(P41:P41)+SUM(P55:P58),5)</f>
        <v>0</v>
      </c>
    </row>
    <row r="60" spans="1:17" ht="42" customHeight="1">
      <c r="A60" s="1"/>
      <c r="B60" s="1"/>
      <c r="C60" s="1"/>
      <c r="D60" s="1" t="s">
        <v>59</v>
      </c>
      <c r="E60" s="1"/>
      <c r="F60" s="1"/>
      <c r="G60" s="14"/>
      <c r="H60" s="14">
        <v>244.16</v>
      </c>
      <c r="I60" s="14"/>
      <c r="J60" s="14">
        <v>505.84</v>
      </c>
      <c r="K60" s="15">
        <f t="shared" si="4"/>
        <v>750</v>
      </c>
      <c r="L60" s="14"/>
      <c r="M60" s="14">
        <v>750</v>
      </c>
      <c r="N60" s="28">
        <f>K60-M60</f>
        <v>0</v>
      </c>
      <c r="Q60" s="31" t="s">
        <v>105</v>
      </c>
    </row>
    <row r="61" spans="1:14" ht="14.25">
      <c r="A61" s="1"/>
      <c r="B61" s="1"/>
      <c r="C61" s="1"/>
      <c r="D61" s="1" t="s">
        <v>60</v>
      </c>
      <c r="E61" s="1"/>
      <c r="F61" s="1"/>
      <c r="G61" s="14"/>
      <c r="H61" s="14"/>
      <c r="I61" s="14"/>
      <c r="J61" s="14"/>
      <c r="K61" s="15"/>
      <c r="L61" s="14"/>
      <c r="M61" s="14"/>
      <c r="N61" s="28">
        <f>K61-M61</f>
        <v>0</v>
      </c>
    </row>
    <row r="62" spans="1:14" ht="14.25">
      <c r="A62" s="1"/>
      <c r="B62" s="1"/>
      <c r="C62" s="1"/>
      <c r="D62" s="1"/>
      <c r="E62" s="1" t="s">
        <v>61</v>
      </c>
      <c r="F62" s="1"/>
      <c r="G62" s="14"/>
      <c r="H62" s="14">
        <v>450</v>
      </c>
      <c r="I62" s="14">
        <v>45</v>
      </c>
      <c r="J62" s="14">
        <v>45</v>
      </c>
      <c r="K62" s="15">
        <f t="shared" si="4"/>
        <v>540</v>
      </c>
      <c r="L62" s="14"/>
      <c r="M62" s="14">
        <v>540</v>
      </c>
      <c r="N62" s="28">
        <f>K62-M62</f>
        <v>0</v>
      </c>
    </row>
    <row r="63" spans="1:16" ht="15" thickBot="1">
      <c r="A63" s="1"/>
      <c r="B63" s="1"/>
      <c r="C63" s="1"/>
      <c r="D63" s="1"/>
      <c r="E63" s="1" t="s">
        <v>62</v>
      </c>
      <c r="F63" s="1"/>
      <c r="G63" s="14"/>
      <c r="H63" s="15">
        <v>1500</v>
      </c>
      <c r="I63" s="22"/>
      <c r="J63" s="22">
        <v>300</v>
      </c>
      <c r="K63" s="22">
        <f t="shared" si="4"/>
        <v>1800</v>
      </c>
      <c r="L63" s="14"/>
      <c r="M63" s="15">
        <v>1800</v>
      </c>
      <c r="N63" s="29">
        <f>K63-M63</f>
        <v>0</v>
      </c>
      <c r="O63" s="32"/>
      <c r="P63" s="32"/>
    </row>
    <row r="64" spans="1:16" ht="15" thickBot="1">
      <c r="A64" s="1"/>
      <c r="B64" s="1"/>
      <c r="C64" s="1"/>
      <c r="D64" s="1" t="s">
        <v>63</v>
      </c>
      <c r="E64" s="1"/>
      <c r="F64" s="1"/>
      <c r="G64" s="14"/>
      <c r="H64" s="16">
        <f>ROUND(SUM(H61:H63),5)</f>
        <v>1950</v>
      </c>
      <c r="I64" s="16">
        <f>ROUND(SUM(I61:I63),5)</f>
        <v>45</v>
      </c>
      <c r="J64" s="16">
        <f>ROUND(SUM(J61:J63),5)</f>
        <v>345</v>
      </c>
      <c r="K64" s="16">
        <f>ROUND(SUM(K61:K63),5)</f>
        <v>2340</v>
      </c>
      <c r="L64" s="14"/>
      <c r="M64" s="16">
        <f>ROUND(SUM(M61:M63),5)</f>
        <v>2340</v>
      </c>
      <c r="N64" s="16">
        <f>ROUND(SUM(N61:N63),5)</f>
        <v>0</v>
      </c>
      <c r="O64" s="33"/>
      <c r="P64" s="33"/>
    </row>
    <row r="65" spans="1:16" ht="28.5" customHeight="1">
      <c r="A65" s="1"/>
      <c r="B65" s="1"/>
      <c r="C65" s="1" t="s">
        <v>64</v>
      </c>
      <c r="D65" s="1"/>
      <c r="E65" s="1"/>
      <c r="F65" s="1"/>
      <c r="G65" s="14"/>
      <c r="H65" s="14">
        <f>ROUND(H31+H40+SUM(H59:H60)+H64,5)</f>
        <v>6112.67</v>
      </c>
      <c r="I65" s="14">
        <f>ROUND(I31+I40+SUM(I59:I60)+I64,5)</f>
        <v>525.8</v>
      </c>
      <c r="J65" s="14">
        <f>ROUND(J31+J40+SUM(J59:J60)+J64,5)</f>
        <v>2322.15</v>
      </c>
      <c r="K65" s="14">
        <f>ROUND(K31+K40+SUM(K59:K60)+K64,5)</f>
        <v>8960.62</v>
      </c>
      <c r="L65" s="14"/>
      <c r="M65" s="14">
        <f>ROUND(M31+M40+SUM(M59:M60)+M64,5)</f>
        <v>10291.49</v>
      </c>
      <c r="N65" s="14">
        <f>ROUND(N31+N40+SUM(N59:N60)+N64,5)</f>
        <v>-1330.87</v>
      </c>
      <c r="O65" s="14">
        <f>ROUND(O31+O40+SUM(O59:O60)+O64,5)</f>
        <v>-1330.87</v>
      </c>
      <c r="P65" s="14">
        <f>ROUND(P31+P40+SUM(P59:P60)+P64,5)</f>
        <v>0</v>
      </c>
    </row>
    <row r="66" spans="1:14" ht="28.5" customHeight="1">
      <c r="A66" s="1"/>
      <c r="B66" s="1"/>
      <c r="C66" s="1" t="s">
        <v>65</v>
      </c>
      <c r="D66" s="1"/>
      <c r="E66" s="1"/>
      <c r="F66" s="1"/>
      <c r="G66" s="14"/>
      <c r="H66" s="14"/>
      <c r="I66" s="14"/>
      <c r="J66" s="14"/>
      <c r="K66" s="14"/>
      <c r="L66" s="14"/>
      <c r="M66" s="14"/>
      <c r="N66" s="28"/>
    </row>
    <row r="67" spans="1:17" ht="14.25">
      <c r="A67" s="1"/>
      <c r="B67" s="1"/>
      <c r="C67" s="1"/>
      <c r="D67" s="1" t="s">
        <v>66</v>
      </c>
      <c r="E67" s="1"/>
      <c r="F67" s="1"/>
      <c r="G67" s="14"/>
      <c r="H67" s="14">
        <v>0</v>
      </c>
      <c r="I67" s="14"/>
      <c r="J67" s="14">
        <v>2700</v>
      </c>
      <c r="K67" s="15">
        <f>SUM(H67:J67)</f>
        <v>2700</v>
      </c>
      <c r="L67" s="14"/>
      <c r="M67" s="14">
        <v>3000</v>
      </c>
      <c r="N67" s="28">
        <f>K67-M67</f>
        <v>-300</v>
      </c>
      <c r="O67" s="28">
        <f>N67</f>
        <v>-300</v>
      </c>
      <c r="Q67" t="s">
        <v>109</v>
      </c>
    </row>
    <row r="68" spans="1:17" ht="15" thickBot="1">
      <c r="A68" s="1"/>
      <c r="B68" s="1"/>
      <c r="C68" s="1"/>
      <c r="D68" s="1" t="s">
        <v>67</v>
      </c>
      <c r="E68" s="1"/>
      <c r="F68" s="1"/>
      <c r="G68" s="14"/>
      <c r="H68" s="13">
        <v>0</v>
      </c>
      <c r="I68" s="22">
        <v>1962.95</v>
      </c>
      <c r="J68" s="22">
        <v>700</v>
      </c>
      <c r="K68" s="22">
        <f>SUM(H68:J68)</f>
        <v>2662.95</v>
      </c>
      <c r="L68" s="14"/>
      <c r="M68" s="13">
        <v>3000</v>
      </c>
      <c r="N68" s="29">
        <f>K68-M68</f>
        <v>-337.0500000000002</v>
      </c>
      <c r="O68" s="29">
        <f>N68</f>
        <v>-337.0500000000002</v>
      </c>
      <c r="P68" s="32"/>
      <c r="Q68" t="s">
        <v>109</v>
      </c>
    </row>
    <row r="69" spans="1:16" ht="14.25">
      <c r="A69" s="1"/>
      <c r="B69" s="1"/>
      <c r="C69" s="1" t="s">
        <v>68</v>
      </c>
      <c r="D69" s="1"/>
      <c r="E69" s="1"/>
      <c r="F69" s="1"/>
      <c r="G69" s="14"/>
      <c r="H69" s="14">
        <f>ROUND(SUM(H66:H68),5)</f>
        <v>0</v>
      </c>
      <c r="I69" s="14">
        <f>ROUND(SUM(I66:I68),5)</f>
        <v>1962.95</v>
      </c>
      <c r="J69" s="14">
        <f>ROUND(SUM(J66:J68),5)</f>
        <v>3400</v>
      </c>
      <c r="K69" s="14">
        <f>ROUND(SUM(K66:K68),5)</f>
        <v>5362.95</v>
      </c>
      <c r="L69" s="14"/>
      <c r="M69" s="14">
        <f>ROUND(SUM(M66:M68),5)</f>
        <v>6000</v>
      </c>
      <c r="N69" s="14">
        <f>ROUND(SUM(N66:N68),5)</f>
        <v>-637.05</v>
      </c>
      <c r="O69" s="14">
        <f>ROUND(SUM(O66:O68),5)</f>
        <v>-637.05</v>
      </c>
      <c r="P69" s="14">
        <f>ROUND(SUM(P66:P68),5)</f>
        <v>0</v>
      </c>
    </row>
    <row r="70" spans="1:14" ht="28.5" customHeight="1">
      <c r="A70" s="1"/>
      <c r="B70" s="1"/>
      <c r="C70" s="1" t="s">
        <v>69</v>
      </c>
      <c r="D70" s="1"/>
      <c r="E70" s="1"/>
      <c r="F70" s="1"/>
      <c r="G70" s="14"/>
      <c r="H70" s="14"/>
      <c r="I70" s="14"/>
      <c r="J70" s="14"/>
      <c r="K70" s="14"/>
      <c r="L70" s="14"/>
      <c r="M70" s="14"/>
      <c r="N70" s="28"/>
    </row>
    <row r="71" spans="1:14" ht="14.25">
      <c r="A71" s="1"/>
      <c r="B71" s="1"/>
      <c r="C71" s="1"/>
      <c r="D71" s="1" t="s">
        <v>70</v>
      </c>
      <c r="E71" s="1"/>
      <c r="F71" s="1"/>
      <c r="G71" s="14"/>
      <c r="H71" s="14">
        <v>4000</v>
      </c>
      <c r="I71" s="14"/>
      <c r="J71" s="14"/>
      <c r="K71" s="15">
        <f>SUM(H71:J71)</f>
        <v>4000</v>
      </c>
      <c r="L71" s="14"/>
      <c r="M71" s="14">
        <v>4000</v>
      </c>
      <c r="N71" s="28">
        <f>K71-M71</f>
        <v>0</v>
      </c>
    </row>
    <row r="72" spans="1:16" ht="15" thickBot="1">
      <c r="A72" s="1"/>
      <c r="B72" s="1"/>
      <c r="C72" s="1"/>
      <c r="D72" s="1" t="s">
        <v>71</v>
      </c>
      <c r="E72" s="1"/>
      <c r="F72" s="1"/>
      <c r="G72" s="14"/>
      <c r="H72" s="13">
        <v>1250</v>
      </c>
      <c r="I72" s="22"/>
      <c r="J72" s="22"/>
      <c r="K72" s="22">
        <f>SUM(H72:J72)</f>
        <v>1250</v>
      </c>
      <c r="L72" s="14"/>
      <c r="M72" s="13">
        <v>1250</v>
      </c>
      <c r="N72" s="29">
        <f>K72-M72</f>
        <v>0</v>
      </c>
      <c r="O72" s="32"/>
      <c r="P72" s="32"/>
    </row>
    <row r="73" spans="1:16" ht="14.25">
      <c r="A73" s="1"/>
      <c r="B73" s="1"/>
      <c r="C73" s="1" t="s">
        <v>72</v>
      </c>
      <c r="D73" s="1"/>
      <c r="E73" s="1"/>
      <c r="F73" s="1"/>
      <c r="G73" s="14"/>
      <c r="H73" s="14">
        <f>ROUND(SUM(H70:H72),5)</f>
        <v>5250</v>
      </c>
      <c r="I73" s="14">
        <f>ROUND(SUM(I70:I72),5)</f>
        <v>0</v>
      </c>
      <c r="J73" s="14">
        <f>ROUND(SUM(J70:J72),5)</f>
        <v>0</v>
      </c>
      <c r="K73" s="14">
        <f>ROUND(SUM(K70:K72),5)</f>
        <v>5250</v>
      </c>
      <c r="L73" s="14"/>
      <c r="M73" s="14">
        <f>ROUND(SUM(M70:M72),5)</f>
        <v>5250</v>
      </c>
      <c r="N73" s="14">
        <f>ROUND(SUM(N70:N72),5)</f>
        <v>0</v>
      </c>
      <c r="O73" s="14">
        <f>ROUND(SUM(O70:O72),5)</f>
        <v>0</v>
      </c>
      <c r="P73" s="14">
        <f>ROUND(SUM(P70:P72),5)</f>
        <v>0</v>
      </c>
    </row>
    <row r="74" spans="1:14" ht="28.5" customHeight="1">
      <c r="A74" s="1"/>
      <c r="B74" s="1"/>
      <c r="C74" s="1" t="s">
        <v>73</v>
      </c>
      <c r="D74" s="1"/>
      <c r="E74" s="1"/>
      <c r="F74" s="1"/>
      <c r="G74" s="14"/>
      <c r="H74" s="14"/>
      <c r="I74" s="14"/>
      <c r="J74" s="14"/>
      <c r="K74" s="14"/>
      <c r="L74" s="14"/>
      <c r="M74" s="14"/>
      <c r="N74" s="28"/>
    </row>
    <row r="75" spans="1:14" ht="14.25">
      <c r="A75" s="1"/>
      <c r="B75" s="1"/>
      <c r="C75" s="1"/>
      <c r="D75" s="1" t="s">
        <v>74</v>
      </c>
      <c r="E75" s="1"/>
      <c r="F75" s="1"/>
      <c r="G75" s="14"/>
      <c r="H75" s="14">
        <v>0</v>
      </c>
      <c r="I75" s="14"/>
      <c r="J75" s="14"/>
      <c r="K75" s="15">
        <f aca="true" t="shared" si="5" ref="K75:K87">SUM(H75:J75)</f>
        <v>0</v>
      </c>
      <c r="L75" s="14"/>
      <c r="M75" s="14">
        <v>-1185</v>
      </c>
      <c r="N75" s="28"/>
    </row>
    <row r="76" spans="1:14" ht="14.25">
      <c r="A76" s="1"/>
      <c r="B76" s="1"/>
      <c r="C76" s="1"/>
      <c r="D76" s="1" t="s">
        <v>75</v>
      </c>
      <c r="E76" s="1"/>
      <c r="F76" s="1"/>
      <c r="G76" s="14"/>
      <c r="H76" s="14">
        <v>0</v>
      </c>
      <c r="I76" s="14"/>
      <c r="J76" s="14"/>
      <c r="K76" s="15">
        <f t="shared" si="5"/>
        <v>0</v>
      </c>
      <c r="L76" s="14"/>
      <c r="M76" s="14">
        <v>285</v>
      </c>
      <c r="N76" s="28"/>
    </row>
    <row r="77" spans="1:14" ht="14.25">
      <c r="A77" s="1"/>
      <c r="B77" s="1"/>
      <c r="C77" s="1"/>
      <c r="D77" s="1" t="s">
        <v>76</v>
      </c>
      <c r="E77" s="1"/>
      <c r="F77" s="1"/>
      <c r="G77" s="14"/>
      <c r="H77" s="14">
        <v>0</v>
      </c>
      <c r="I77" s="14"/>
      <c r="J77" s="14"/>
      <c r="K77" s="15">
        <f t="shared" si="5"/>
        <v>0</v>
      </c>
      <c r="L77" s="14"/>
      <c r="M77" s="14">
        <v>200</v>
      </c>
      <c r="N77" s="28"/>
    </row>
    <row r="78" spans="1:14" ht="14.25">
      <c r="A78" s="1"/>
      <c r="B78" s="1"/>
      <c r="C78" s="1"/>
      <c r="D78" s="1" t="s">
        <v>77</v>
      </c>
      <c r="E78" s="1"/>
      <c r="F78" s="1"/>
      <c r="G78" s="14"/>
      <c r="H78" s="14">
        <v>41.97</v>
      </c>
      <c r="I78" s="14"/>
      <c r="J78" s="14"/>
      <c r="K78" s="15">
        <f t="shared" si="5"/>
        <v>41.97</v>
      </c>
      <c r="L78" s="14"/>
      <c r="M78" s="14">
        <v>75</v>
      </c>
      <c r="N78" s="28"/>
    </row>
    <row r="79" spans="1:14" ht="14.25">
      <c r="A79" s="1"/>
      <c r="B79" s="1"/>
      <c r="C79" s="1"/>
      <c r="D79" s="1" t="s">
        <v>78</v>
      </c>
      <c r="E79" s="1"/>
      <c r="F79" s="1"/>
      <c r="G79" s="14"/>
      <c r="H79" s="14">
        <v>4155.88</v>
      </c>
      <c r="I79" s="14"/>
      <c r="J79" s="14"/>
      <c r="K79" s="15">
        <f t="shared" si="5"/>
        <v>4155.88</v>
      </c>
      <c r="L79" s="14"/>
      <c r="M79" s="14">
        <v>4210</v>
      </c>
      <c r="N79" s="28"/>
    </row>
    <row r="80" spans="1:17" ht="14.25">
      <c r="A80" s="1"/>
      <c r="B80" s="1"/>
      <c r="C80" s="1"/>
      <c r="D80" s="1" t="s">
        <v>47</v>
      </c>
      <c r="E80" s="1"/>
      <c r="F80" s="1"/>
      <c r="G80" s="14"/>
      <c r="H80" s="14">
        <v>239.8</v>
      </c>
      <c r="I80" s="14"/>
      <c r="J80" s="14">
        <v>440.2</v>
      </c>
      <c r="K80" s="15">
        <f t="shared" si="5"/>
        <v>680</v>
      </c>
      <c r="L80" s="14"/>
      <c r="M80" s="14">
        <v>340</v>
      </c>
      <c r="N80" s="28"/>
      <c r="Q80" t="s">
        <v>110</v>
      </c>
    </row>
    <row r="81" spans="1:14" ht="14.25">
      <c r="A81" s="1"/>
      <c r="B81" s="1"/>
      <c r="C81" s="1"/>
      <c r="D81" s="1" t="s">
        <v>79</v>
      </c>
      <c r="E81" s="1"/>
      <c r="F81" s="1"/>
      <c r="G81" s="14"/>
      <c r="H81" s="14">
        <v>188.2</v>
      </c>
      <c r="I81" s="14"/>
      <c r="J81" s="14"/>
      <c r="K81" s="15">
        <f t="shared" si="5"/>
        <v>188.2</v>
      </c>
      <c r="L81" s="14"/>
      <c r="M81" s="14">
        <v>250</v>
      </c>
      <c r="N81" s="28"/>
    </row>
    <row r="82" spans="1:14" ht="14.25">
      <c r="A82" s="1"/>
      <c r="B82" s="1"/>
      <c r="C82" s="1"/>
      <c r="D82" s="1" t="s">
        <v>80</v>
      </c>
      <c r="E82" s="1"/>
      <c r="F82" s="1"/>
      <c r="G82" s="14"/>
      <c r="H82" s="14">
        <v>432</v>
      </c>
      <c r="I82" s="14"/>
      <c r="J82" s="14"/>
      <c r="K82" s="15">
        <f t="shared" si="5"/>
        <v>432</v>
      </c>
      <c r="L82" s="14"/>
      <c r="M82" s="14">
        <v>850</v>
      </c>
      <c r="N82" s="28"/>
    </row>
    <row r="83" spans="1:14" ht="14.25">
      <c r="A83" s="1"/>
      <c r="B83" s="1"/>
      <c r="C83" s="1"/>
      <c r="D83" s="1" t="s">
        <v>81</v>
      </c>
      <c r="E83" s="1"/>
      <c r="F83" s="1"/>
      <c r="G83" s="14"/>
      <c r="H83" s="14">
        <v>100</v>
      </c>
      <c r="I83" s="14"/>
      <c r="J83" s="14"/>
      <c r="K83" s="15">
        <f t="shared" si="5"/>
        <v>100</v>
      </c>
      <c r="L83" s="14"/>
      <c r="M83" s="14">
        <v>100</v>
      </c>
      <c r="N83" s="28"/>
    </row>
    <row r="84" spans="1:17" ht="14.25">
      <c r="A84" s="1"/>
      <c r="B84" s="1"/>
      <c r="C84" s="1"/>
      <c r="D84" s="1" t="s">
        <v>82</v>
      </c>
      <c r="E84" s="1"/>
      <c r="F84" s="1"/>
      <c r="G84" s="14"/>
      <c r="H84" s="14">
        <v>0</v>
      </c>
      <c r="I84" s="14"/>
      <c r="J84" s="14">
        <v>54.07</v>
      </c>
      <c r="K84" s="15">
        <f t="shared" si="5"/>
        <v>54.07</v>
      </c>
      <c r="L84" s="14"/>
      <c r="M84" s="14">
        <v>225</v>
      </c>
      <c r="N84" s="28"/>
      <c r="Q84" t="s">
        <v>111</v>
      </c>
    </row>
    <row r="85" spans="1:16" ht="14.25">
      <c r="A85" s="1"/>
      <c r="B85" s="1"/>
      <c r="C85" s="1"/>
      <c r="D85" s="1" t="s">
        <v>83</v>
      </c>
      <c r="E85" s="1"/>
      <c r="F85" s="1"/>
      <c r="G85" s="14"/>
      <c r="H85" s="22">
        <v>0</v>
      </c>
      <c r="I85" s="22"/>
      <c r="J85" s="22"/>
      <c r="K85" s="22">
        <f t="shared" si="5"/>
        <v>0</v>
      </c>
      <c r="L85" s="14"/>
      <c r="M85" s="22">
        <v>300</v>
      </c>
      <c r="N85" s="29"/>
      <c r="O85" s="32"/>
      <c r="P85" s="32"/>
    </row>
    <row r="86" spans="1:17" ht="14.25">
      <c r="A86" s="1"/>
      <c r="B86" s="1"/>
      <c r="C86" s="1" t="s">
        <v>84</v>
      </c>
      <c r="D86" s="1"/>
      <c r="E86" s="1"/>
      <c r="F86" s="1"/>
      <c r="G86" s="14"/>
      <c r="H86" s="14">
        <f>ROUND(SUM(H74:H85),5)</f>
        <v>5157.85</v>
      </c>
      <c r="I86" s="14">
        <f>ROUND(SUM(I74:I85),5)</f>
        <v>0</v>
      </c>
      <c r="J86" s="14">
        <f>ROUND(SUM(J74:J85),5)</f>
        <v>494.27</v>
      </c>
      <c r="K86" s="14">
        <f>ROUND(SUM(K74:K85),5)</f>
        <v>5652.12</v>
      </c>
      <c r="L86" s="14"/>
      <c r="M86" s="14">
        <f>ROUND(SUM(M74:M85),5)</f>
        <v>5650</v>
      </c>
      <c r="N86" s="28">
        <f>K86-M86</f>
        <v>2.119999999999891</v>
      </c>
      <c r="O86">
        <v>0</v>
      </c>
      <c r="P86" s="28">
        <f>N86</f>
        <v>2.119999999999891</v>
      </c>
      <c r="Q86" t="s">
        <v>93</v>
      </c>
    </row>
    <row r="87" spans="1:16" ht="28.5" customHeight="1" thickBot="1">
      <c r="A87" s="1"/>
      <c r="B87" s="1"/>
      <c r="C87" s="1" t="s">
        <v>85</v>
      </c>
      <c r="D87" s="1"/>
      <c r="E87" s="1"/>
      <c r="F87" s="1"/>
      <c r="G87" s="14"/>
      <c r="H87" s="15">
        <v>0</v>
      </c>
      <c r="I87" s="22"/>
      <c r="J87" s="22"/>
      <c r="K87" s="22">
        <f t="shared" si="5"/>
        <v>0</v>
      </c>
      <c r="L87" s="14"/>
      <c r="M87" s="15">
        <v>237.1</v>
      </c>
      <c r="N87" s="29">
        <f>K87-M87</f>
        <v>-237.1</v>
      </c>
      <c r="O87">
        <v>2167.92</v>
      </c>
      <c r="P87">
        <v>-204.52</v>
      </c>
    </row>
    <row r="88" spans="1:17" ht="15" thickBot="1">
      <c r="A88" s="1"/>
      <c r="B88" s="1" t="s">
        <v>86</v>
      </c>
      <c r="C88" s="1"/>
      <c r="D88" s="1"/>
      <c r="E88" s="1"/>
      <c r="F88" s="1"/>
      <c r="G88" s="14"/>
      <c r="H88" s="17">
        <f>ROUND(H6+H30+H65+H69+H73+SUM(H86:H87),5)</f>
        <v>25146.9</v>
      </c>
      <c r="I88" s="17">
        <f>ROUND(I6+I30+I65+I69+I73+SUM(I86:I87),5)</f>
        <v>2530.34</v>
      </c>
      <c r="J88" s="17">
        <f>ROUND(J6+J30+J65+J69+J73+SUM(J86:J87),5)</f>
        <v>7031.12</v>
      </c>
      <c r="K88" s="17">
        <f>ROUND(K6+K30+K65+K69+K73+SUM(K86:K87),5)</f>
        <v>34708.36</v>
      </c>
      <c r="L88" s="14"/>
      <c r="M88" s="17">
        <f>ROUND(M6+M30+M65+M69+M73+SUM(M86:M87),5)</f>
        <v>37000</v>
      </c>
      <c r="N88" s="17">
        <f>ROUND(N6+N30+N65+N69+N73+SUM(N86:N87),5)</f>
        <v>-2291.64</v>
      </c>
      <c r="O88" s="17">
        <f>ROUND(O6+O30+O65+O69+O73+SUM(O86:O87),5)</f>
        <v>0</v>
      </c>
      <c r="P88" s="17">
        <f>ROUND(P6+P30+P65+P69+P73+SUM(P86:P87),5)</f>
        <v>0</v>
      </c>
      <c r="Q88" t="s">
        <v>94</v>
      </c>
    </row>
    <row r="89" spans="1:14" s="6" customFormat="1" ht="28.5" customHeight="1" thickBot="1">
      <c r="A89" s="1" t="s">
        <v>87</v>
      </c>
      <c r="B89" s="1"/>
      <c r="C89" s="1"/>
      <c r="D89" s="1"/>
      <c r="E89" s="1"/>
      <c r="F89" s="1"/>
      <c r="G89" s="19"/>
      <c r="H89" s="18">
        <f>ROUND(H5-H88,5)</f>
        <v>11853.1</v>
      </c>
      <c r="I89" s="24"/>
      <c r="J89" s="24"/>
      <c r="K89" s="24"/>
      <c r="L89" s="19"/>
      <c r="M89" s="18">
        <f>ROUND(M5-M88,5)</f>
        <v>0</v>
      </c>
      <c r="N89" s="30"/>
    </row>
    <row r="90" spans="1:15" s="6" customFormat="1" ht="15" customHeight="1" thickTop="1">
      <c r="A90" s="1"/>
      <c r="B90" s="1" t="s">
        <v>116</v>
      </c>
      <c r="C90" s="1"/>
      <c r="D90" s="1"/>
      <c r="E90" s="1"/>
      <c r="F90" s="1"/>
      <c r="G90" s="19"/>
      <c r="H90" s="24"/>
      <c r="I90" s="24"/>
      <c r="J90" s="24"/>
      <c r="K90" s="24"/>
      <c r="L90" s="19"/>
      <c r="M90" s="24"/>
      <c r="N90" s="30"/>
      <c r="O90" s="19"/>
    </row>
    <row r="91" spans="1:16" s="6" customFormat="1" ht="16.5" customHeight="1">
      <c r="A91" s="1"/>
      <c r="B91" s="1" t="s">
        <v>117</v>
      </c>
      <c r="C91" s="1"/>
      <c r="D91" s="1"/>
      <c r="E91" s="1"/>
      <c r="F91" s="1"/>
      <c r="G91" s="19"/>
      <c r="H91" s="24"/>
      <c r="I91" s="24"/>
      <c r="J91" s="24"/>
      <c r="K91" s="24"/>
      <c r="L91" s="19"/>
      <c r="M91" s="24"/>
      <c r="N91" s="30"/>
      <c r="P91" s="19">
        <v>237.1</v>
      </c>
    </row>
    <row r="92" spans="1:16" s="6" customFormat="1" ht="15" customHeight="1">
      <c r="A92" s="1"/>
      <c r="B92" s="1" t="s">
        <v>118</v>
      </c>
      <c r="C92" s="1"/>
      <c r="D92" s="1"/>
      <c r="E92" s="1"/>
      <c r="F92" s="1"/>
      <c r="G92" s="19"/>
      <c r="H92" s="24"/>
      <c r="I92" s="24"/>
      <c r="J92" s="24"/>
      <c r="K92" s="24"/>
      <c r="L92" s="19"/>
      <c r="M92" s="24"/>
      <c r="N92" s="30"/>
      <c r="P92" s="19">
        <v>2167.92</v>
      </c>
    </row>
    <row r="93" spans="1:16" s="6" customFormat="1" ht="16.5" customHeight="1">
      <c r="A93" s="1"/>
      <c r="B93" s="1" t="s">
        <v>120</v>
      </c>
      <c r="C93" s="1"/>
      <c r="D93" s="1"/>
      <c r="E93" s="1"/>
      <c r="F93" s="1"/>
      <c r="G93" s="19"/>
      <c r="H93" s="24"/>
      <c r="I93" s="24"/>
      <c r="J93" s="24"/>
      <c r="K93" s="24"/>
      <c r="L93" s="19"/>
      <c r="M93" s="24"/>
      <c r="N93" s="30"/>
      <c r="P93" s="34">
        <v>-204.52</v>
      </c>
    </row>
    <row r="94" spans="1:16" s="6" customFormat="1" ht="17.25" customHeight="1" thickBot="1">
      <c r="A94" s="1"/>
      <c r="B94" s="1" t="s">
        <v>119</v>
      </c>
      <c r="C94" s="1"/>
      <c r="D94" s="1"/>
      <c r="E94" s="1"/>
      <c r="F94" s="1"/>
      <c r="G94" s="19"/>
      <c r="H94" s="24"/>
      <c r="I94" s="24"/>
      <c r="J94" s="24"/>
      <c r="K94" s="24"/>
      <c r="L94" s="19"/>
      <c r="M94" s="24"/>
      <c r="N94" s="30"/>
      <c r="P94" s="35">
        <f>SUM(P91:P93)</f>
        <v>2200.5</v>
      </c>
    </row>
    <row r="95" spans="1:14" s="6" customFormat="1" ht="28.5" customHeight="1" thickTop="1">
      <c r="A95" s="1"/>
      <c r="B95" s="1"/>
      <c r="C95" s="1"/>
      <c r="D95" s="1"/>
      <c r="E95" s="1"/>
      <c r="F95" s="1"/>
      <c r="G95" s="19"/>
      <c r="H95" s="24"/>
      <c r="I95" s="24"/>
      <c r="J95" s="24"/>
      <c r="K95" s="24"/>
      <c r="L95" s="19"/>
      <c r="M95" s="24"/>
      <c r="N95" s="30"/>
    </row>
    <row r="96" ht="14.25">
      <c r="N96" s="28"/>
    </row>
    <row r="97" spans="1:14" ht="14.25">
      <c r="A97" s="11" t="s">
        <v>95</v>
      </c>
      <c r="N97" s="28"/>
    </row>
    <row r="98" spans="2:16" ht="14.25">
      <c r="B98" s="11" t="s">
        <v>96</v>
      </c>
      <c r="P98" s="28">
        <v>1500</v>
      </c>
    </row>
    <row r="99" spans="2:16" ht="14.25">
      <c r="B99" s="11" t="s">
        <v>97</v>
      </c>
      <c r="P99" s="28">
        <v>400</v>
      </c>
    </row>
    <row r="100" spans="2:17" ht="14.25">
      <c r="B100" s="11" t="s">
        <v>113</v>
      </c>
      <c r="P100" s="28">
        <v>300.5</v>
      </c>
      <c r="Q100" t="s">
        <v>99</v>
      </c>
    </row>
    <row r="101" ht="14.25">
      <c r="P101" s="29"/>
    </row>
    <row r="102" spans="3:16" ht="15" thickBot="1">
      <c r="C102" s="11" t="s">
        <v>98</v>
      </c>
      <c r="P102" s="36">
        <f>SUM(P98:P101)</f>
        <v>2200.5</v>
      </c>
    </row>
    <row r="103" ht="15" thickTop="1"/>
  </sheetData>
  <sheetProtection/>
  <printOptions/>
  <pageMargins left="0.7" right="0.7" top="0.75" bottom="0.75" header="0.25" footer="0.3"/>
  <pageSetup fitToHeight="3" orientation="landscape" scale="70" r:id="rId2"/>
  <headerFooter>
    <oddHeader>&amp;C&amp;"Arial,Bold"&amp;12 Tarzana Neighborhood Council FYE 6-14
&amp;14 Budget Review-&amp;10 April 2014
As of 5-14-14</oddHeader>
    <oddFooter>&amp;L&amp;D, &amp;T, &amp;F&amp;R&amp;"Arial,Bold"&amp;8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 Goldberg</dc:creator>
  <cp:keywords/>
  <dc:description/>
  <cp:lastModifiedBy>Harvey Goldberg</cp:lastModifiedBy>
  <cp:lastPrinted>2014-05-16T00:27:34Z</cp:lastPrinted>
  <dcterms:created xsi:type="dcterms:W3CDTF">2014-05-13T01:37:25Z</dcterms:created>
  <dcterms:modified xsi:type="dcterms:W3CDTF">2014-05-16T00:29:42Z</dcterms:modified>
  <cp:category/>
  <cp:version/>
  <cp:contentType/>
  <cp:contentStatus/>
</cp:coreProperties>
</file>