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ve\Documents\"/>
    </mc:Choice>
  </mc:AlternateContent>
  <xr:revisionPtr revIDLastSave="0" documentId="13_ncr:1_{797380C2-0469-4999-8830-63AEBFE95109}" xr6:coauthVersionLast="47" xr6:coauthVersionMax="47" xr10:uidLastSave="{00000000-0000-0000-0000-000000000000}"/>
  <bookViews>
    <workbookView xWindow="-108" yWindow="-108" windowWidth="23256" windowHeight="12456" xr2:uid="{31EEF2D6-2133-4142-9E65-362A5C02121B}"/>
  </bookViews>
  <sheets>
    <sheet name="worksheet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worksheet!$A:$F,worksheet!$1:$2</definedName>
    <definedName name="QB_COLUMN_59200" localSheetId="0" hidden="1">worksheet!#REF!</definedName>
    <definedName name="QB_COLUMN_62220" localSheetId="0" hidden="1">worksheet!$G$2</definedName>
    <definedName name="QB_COLUMN_76210" localSheetId="0" hidden="1">worksheet!#REF!</definedName>
    <definedName name="QB_COLUMN_76230" localSheetId="0" hidden="1">worksheet!#REF!</definedName>
    <definedName name="QB_COLUMN_76240" localSheetId="0" hidden="1">worksheet!$K$2</definedName>
    <definedName name="QB_DATA_0" localSheetId="0" hidden="1">worksheet!$5:$5,worksheet!$6:$6,worksheet!$12:$12,worksheet!$13:$13,worksheet!$14:$14,worksheet!$15:$15,worksheet!$16:$16,worksheet!$18:$18,worksheet!$23:$23,worksheet!$25:$25,worksheet!$26:$26,worksheet!$30:$30,worksheet!$31:$31,worksheet!$32:$32,worksheet!$33:$33,worksheet!$34:$34</definedName>
    <definedName name="QB_DATA_1" localSheetId="0" hidden="1">worksheet!$35:$35,worksheet!$36:$36,worksheet!$37:$37,worksheet!$38:$38,worksheet!$42:$42,worksheet!$43:$43,worksheet!$47:$47,worksheet!$50:$50,worksheet!$51:$51,worksheet!$52:$52,worksheet!$54:$54</definedName>
    <definedName name="QB_FORMULA_0" localSheetId="0" hidden="1">worksheet!#REF!,worksheet!$G$7,worksheet!#REF!,worksheet!$K$7,worksheet!#REF!,worksheet!$G$8,worksheet!#REF!,worksheet!$K$8,worksheet!#REF!,worksheet!#REF!,worksheet!$G$17,worksheet!#REF!,worksheet!$K$17,worksheet!#REF!,worksheet!#REF!,worksheet!$G$19</definedName>
    <definedName name="QB_FORMULA_1" localSheetId="0" hidden="1">worksheet!#REF!,worksheet!$K$19,worksheet!#REF!,worksheet!#REF!,worksheet!$G$24,worksheet!#REF!,worksheet!$K$24,worksheet!#REF!,worksheet!#REF!,worksheet!$G$27,worksheet!#REF!,worksheet!$K$27,worksheet!#REF!,worksheet!#REF!,worksheet!$G$39,worksheet!#REF!</definedName>
    <definedName name="QB_FORMULA_2" localSheetId="0" hidden="1">worksheet!$K$39,worksheet!#REF!,worksheet!#REF!,worksheet!$G$40,worksheet!#REF!,worksheet!$K$40,worksheet!#REF!,worksheet!#REF!,worksheet!$G$44,worksheet!#REF!,worksheet!$K$44,worksheet!#REF!,worksheet!#REF!,worksheet!$G$45,worksheet!#REF!,worksheet!$K$45</definedName>
    <definedName name="QB_FORMULA_3" localSheetId="0" hidden="1">worksheet!#REF!,worksheet!#REF!,worksheet!$G$48,worksheet!#REF!,worksheet!$K$48,worksheet!#REF!,worksheet!#REF!,worksheet!$G$53,worksheet!#REF!,worksheet!$K$53,worksheet!#REF!,worksheet!#REF!,worksheet!$G$55,worksheet!#REF!,worksheet!$K$55,worksheet!#REF!</definedName>
    <definedName name="QB_FORMULA_4" localSheetId="0" hidden="1">worksheet!#REF!,worksheet!$G$56,worksheet!#REF!,worksheet!$K$56</definedName>
    <definedName name="QB_ROW_10020" localSheetId="0" hidden="1">worksheet!$C$46</definedName>
    <definedName name="QB_ROW_10320" localSheetId="0" hidden="1">worksheet!$C$48</definedName>
    <definedName name="QB_ROW_108250" localSheetId="0" hidden="1">worksheet!$F$32</definedName>
    <definedName name="QB_ROW_11020" localSheetId="0" hidden="1">worksheet!$C$49</definedName>
    <definedName name="QB_ROW_11320" localSheetId="0" hidden="1">worksheet!$C$53</definedName>
    <definedName name="QB_ROW_13220" localSheetId="0" hidden="1">worksheet!$C$54</definedName>
    <definedName name="QB_ROW_141250" localSheetId="0" hidden="1">worksheet!$F$33</definedName>
    <definedName name="QB_ROW_170250" localSheetId="0" hidden="1">worksheet!$F$23</definedName>
    <definedName name="QB_ROW_18030" localSheetId="0" hidden="1">worksheet!$D$11</definedName>
    <definedName name="QB_ROW_18301" localSheetId="0" hidden="1">worksheet!$A$56</definedName>
    <definedName name="QB_ROW_18330" localSheetId="0" hidden="1">worksheet!$D$17</definedName>
    <definedName name="QB_ROW_20012" localSheetId="0" hidden="1">worksheet!$B$3</definedName>
    <definedName name="QB_ROW_201230" localSheetId="0" hidden="1">worksheet!$D$6</definedName>
    <definedName name="QB_ROW_202230" localSheetId="0" hidden="1">worksheet!$D$5</definedName>
    <definedName name="QB_ROW_20240" localSheetId="0" hidden="1">worksheet!$E$12</definedName>
    <definedName name="QB_ROW_20312" localSheetId="0" hidden="1">worksheet!$B$8</definedName>
    <definedName name="QB_ROW_203240" localSheetId="0" hidden="1">worksheet!$E$26</definedName>
    <definedName name="QB_ROW_205230" localSheetId="0" hidden="1">worksheet!$D$50</definedName>
    <definedName name="QB_ROW_206230" localSheetId="0" hidden="1">worksheet!$D$47</definedName>
    <definedName name="QB_ROW_207230" localSheetId="0" hidden="1">worksheet!$D$51</definedName>
    <definedName name="QB_ROW_208240" localSheetId="0" hidden="1">worksheet!$E$16</definedName>
    <definedName name="QB_ROW_21012" localSheetId="0" hidden="1">worksheet!$B$9</definedName>
    <definedName name="QB_ROW_21312" localSheetId="0" hidden="1">worksheet!$B$55</definedName>
    <definedName name="QB_ROW_22240" localSheetId="0" hidden="1">worksheet!$E$13</definedName>
    <definedName name="QB_ROW_24240" localSheetId="0" hidden="1">worksheet!$E$14</definedName>
    <definedName name="QB_ROW_25240" localSheetId="0" hidden="1">worksheet!$E$15</definedName>
    <definedName name="QB_ROW_28230" localSheetId="0" hidden="1">worksheet!$D$18</definedName>
    <definedName name="QB_ROW_29030" localSheetId="0" hidden="1">worksheet!$D$21</definedName>
    <definedName name="QB_ROW_29330" localSheetId="0" hidden="1">worksheet!$D$27</definedName>
    <definedName name="QB_ROW_31240" localSheetId="0" hidden="1">worksheet!$E$25</definedName>
    <definedName name="QB_ROW_37030" localSheetId="0" hidden="1">worksheet!$D$28</definedName>
    <definedName name="QB_ROW_37330" localSheetId="0" hidden="1">worksheet!$D$40</definedName>
    <definedName name="QB_ROW_39040" localSheetId="0" hidden="1">worksheet!$E$29</definedName>
    <definedName name="QB_ROW_39250" localSheetId="0" hidden="1">worksheet!$F$38</definedName>
    <definedName name="QB_ROW_39340" localSheetId="0" hidden="1">worksheet!$E$39</definedName>
    <definedName name="QB_ROW_44030" localSheetId="0" hidden="1">worksheet!$D$41</definedName>
    <definedName name="QB_ROW_44330" localSheetId="0" hidden="1">worksheet!$D$44</definedName>
    <definedName name="QB_ROW_45240" localSheetId="0" hidden="1">worksheet!$E$42</definedName>
    <definedName name="QB_ROW_46240" localSheetId="0" hidden="1">worksheet!$E$43</definedName>
    <definedName name="QB_ROW_47020" localSheetId="0" hidden="1">worksheet!$C$4</definedName>
    <definedName name="QB_ROW_47320" localSheetId="0" hidden="1">worksheet!$C$7</definedName>
    <definedName name="QB_ROW_66250" localSheetId="0" hidden="1">worksheet!$F$36</definedName>
    <definedName name="QB_ROW_67250" localSheetId="0" hidden="1">worksheet!$F$35</definedName>
    <definedName name="QB_ROW_68250" localSheetId="0" hidden="1">worksheet!$F$31</definedName>
    <definedName name="QB_ROW_69250" localSheetId="0" hidden="1">worksheet!$F$30</definedName>
    <definedName name="QB_ROW_70250" localSheetId="0" hidden="1">worksheet!$F$34</definedName>
    <definedName name="QB_ROW_79230" localSheetId="0" hidden="1">worksheet!$D$52</definedName>
    <definedName name="QB_ROW_8020" localSheetId="0" hidden="1">worksheet!$C$10</definedName>
    <definedName name="QB_ROW_82250" localSheetId="0" hidden="1">worksheet!$F$37</definedName>
    <definedName name="QB_ROW_8320" localSheetId="0" hidden="1">worksheet!$C$19</definedName>
    <definedName name="QB_ROW_9020" localSheetId="0" hidden="1">worksheet!$C$20</definedName>
    <definedName name="QB_ROW_9320" localSheetId="0" hidden="1">worksheet!$C$45</definedName>
    <definedName name="QB_ROW_97040" localSheetId="0" hidden="1">worksheet!$E$22</definedName>
    <definedName name="QB_ROW_97340" localSheetId="0" hidden="1">worksheet!$E$24</definedName>
    <definedName name="QBCANSUPPORTUPDATE" localSheetId="0">TRUE</definedName>
    <definedName name="QBCOMPANYFILENAME" localSheetId="0">"C:\Users\Public\Documents\Intuit\QuickBooks\Company Files\Tarzana Neighborhood Council-New.QBW"</definedName>
    <definedName name="QBENDDATE" localSheetId="0">20220430</definedName>
    <definedName name="QBHEADERSONSCREEN" localSheetId="0">FALSE</definedName>
    <definedName name="QBMETADATASIZE" localSheetId="0">5907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8</definedName>
    <definedName name="QBREPORTCOMPANYID" localSheetId="0">"c7c80f0b248d47ae8b79c018921712ea"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6</definedName>
    <definedName name="QBSTARTDATE" localSheetId="0">20220401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2" i="1" l="1"/>
  <c r="H60" i="1"/>
  <c r="H59" i="1"/>
  <c r="L55" i="1"/>
  <c r="I55" i="1"/>
  <c r="H55" i="1"/>
  <c r="H56" i="1" s="1"/>
  <c r="G55" i="1"/>
  <c r="I45" i="1"/>
  <c r="L45" i="1" s="1"/>
  <c r="I39" i="1"/>
  <c r="I19" i="1"/>
  <c r="I17" i="1"/>
  <c r="L17" i="1" s="1"/>
  <c r="L53" i="1"/>
  <c r="L52" i="1"/>
  <c r="L51" i="1"/>
  <c r="L50" i="1"/>
  <c r="L48" i="1"/>
  <c r="L47" i="1"/>
  <c r="L44" i="1"/>
  <c r="L43" i="1"/>
  <c r="L42" i="1"/>
  <c r="L40" i="1"/>
  <c r="L39" i="1"/>
  <c r="L38" i="1"/>
  <c r="L37" i="1"/>
  <c r="L36" i="1"/>
  <c r="L35" i="1"/>
  <c r="L34" i="1"/>
  <c r="L33" i="1"/>
  <c r="L32" i="1"/>
  <c r="L31" i="1"/>
  <c r="L30" i="1"/>
  <c r="L27" i="1"/>
  <c r="L26" i="1"/>
  <c r="L25" i="1"/>
  <c r="L24" i="1"/>
  <c r="L23" i="1"/>
  <c r="L19" i="1"/>
  <c r="L18" i="1"/>
  <c r="L16" i="1"/>
  <c r="L15" i="1"/>
  <c r="L14" i="1"/>
  <c r="L13" i="1"/>
  <c r="L12" i="1"/>
  <c r="L8" i="1"/>
  <c r="L7" i="1"/>
  <c r="L6" i="1"/>
  <c r="L5" i="1"/>
  <c r="H53" i="1"/>
  <c r="I53" i="1" s="1"/>
  <c r="H48" i="1"/>
  <c r="H45" i="1"/>
  <c r="H44" i="1"/>
  <c r="I44" i="1" s="1"/>
  <c r="H40" i="1"/>
  <c r="H39" i="1"/>
  <c r="H27" i="1"/>
  <c r="I27" i="1" s="1"/>
  <c r="H24" i="1"/>
  <c r="I24" i="1" s="1"/>
  <c r="H8" i="1"/>
  <c r="I8" i="1" s="1"/>
  <c r="H7" i="1"/>
  <c r="I7" i="1" s="1"/>
  <c r="H17" i="1"/>
  <c r="H19" i="1" s="1"/>
  <c r="I30" i="1"/>
  <c r="I54" i="1"/>
  <c r="I52" i="1"/>
  <c r="I51" i="1"/>
  <c r="I50" i="1"/>
  <c r="I48" i="1"/>
  <c r="I47" i="1"/>
  <c r="I43" i="1"/>
  <c r="I42" i="1"/>
  <c r="I40" i="1"/>
  <c r="I38" i="1"/>
  <c r="I37" i="1"/>
  <c r="I36" i="1"/>
  <c r="I35" i="1"/>
  <c r="I34" i="1"/>
  <c r="I33" i="1"/>
  <c r="I32" i="1"/>
  <c r="I31" i="1"/>
  <c r="I26" i="1"/>
  <c r="I25" i="1"/>
  <c r="I23" i="1"/>
  <c r="I18" i="1"/>
  <c r="I16" i="1"/>
  <c r="I15" i="1"/>
  <c r="I14" i="1"/>
  <c r="I13" i="1"/>
  <c r="I12" i="1"/>
  <c r="I6" i="1"/>
  <c r="I5" i="1"/>
  <c r="K53" i="1"/>
  <c r="G53" i="1"/>
  <c r="K48" i="1"/>
  <c r="G48" i="1"/>
  <c r="K44" i="1"/>
  <c r="G44" i="1"/>
  <c r="K39" i="1"/>
  <c r="K40" i="1" s="1"/>
  <c r="G39" i="1"/>
  <c r="G40" i="1" s="1"/>
  <c r="K24" i="1"/>
  <c r="K27" i="1" s="1"/>
  <c r="G24" i="1"/>
  <c r="G27" i="1" s="1"/>
  <c r="K17" i="1"/>
  <c r="K19" i="1" s="1"/>
  <c r="G17" i="1"/>
  <c r="G19" i="1" s="1"/>
  <c r="K7" i="1"/>
  <c r="K8" i="1" s="1"/>
  <c r="G7" i="1"/>
  <c r="G8" i="1" s="1"/>
  <c r="L56" i="1" l="1"/>
  <c r="I56" i="1"/>
  <c r="G45" i="1"/>
  <c r="G56" i="1" s="1"/>
  <c r="K45" i="1"/>
  <c r="K55" i="1" s="1"/>
  <c r="K56" i="1" s="1"/>
</calcChain>
</file>

<file path=xl/sharedStrings.xml><?xml version="1.0" encoding="utf-8"?>
<sst xmlns="http://schemas.openxmlformats.org/spreadsheetml/2006/main" count="63" uniqueCount="62">
  <si>
    <t>Jul '21 - Apr 22</t>
  </si>
  <si>
    <t>Income</t>
  </si>
  <si>
    <t>Funding</t>
  </si>
  <si>
    <t>Annual Funding From LA City</t>
  </si>
  <si>
    <t>Rollover From Prior Year</t>
  </si>
  <si>
    <t>Total Funding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</si>
  <si>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</si>
  <si>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</si>
  <si>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</si>
  <si>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</si>
  <si>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</si>
  <si>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</si>
  <si>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PO Box Rental</t>
  </si>
  <si>
    <t>Presidents Expenses</t>
  </si>
  <si>
    <t>Zoom Licenses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</si>
  <si>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</si>
  <si>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</si>
  <si>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</si>
  <si>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</si>
  <si>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</si>
  <si>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</si>
  <si>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Repairs</t>
  </si>
  <si>
    <t>Total Banners</t>
  </si>
  <si>
    <t>Brochures</t>
  </si>
  <si>
    <t>Name Plates, Bus Cards &amp; Tags</t>
  </si>
  <si>
    <t>Total Advertising</t>
  </si>
  <si>
    <t>Events</t>
  </si>
  <si>
    <t>Earth Day</t>
  </si>
  <si>
    <t>Award Certificates</t>
  </si>
  <si>
    <t>Bouncy/Jumper Rental</t>
  </si>
  <si>
    <t>Event T-shirts</t>
  </si>
  <si>
    <t>Flyers</t>
  </si>
  <si>
    <t>Poster Labels</t>
  </si>
  <si>
    <t>Poster Paper</t>
  </si>
  <si>
    <t>Supplies-On Site</t>
  </si>
  <si>
    <t>Earth Day - Other</t>
  </si>
  <si>
    <t>Total Earth Day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</si>
  <si>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</si>
  <si>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</si>
  <si>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</si>
  <si>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</si>
  <si>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</si>
  <si>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</si>
  <si>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300 Community Improvement</t>
  </si>
  <si>
    <t>Tiny Homes-Planters</t>
  </si>
  <si>
    <t>Total 300 Community Improvement</t>
  </si>
  <si>
    <t>400 Neighborhood Purpose Grants</t>
  </si>
  <si>
    <t>Hope of the Valley</t>
  </si>
  <si>
    <t>OneGeneration</t>
  </si>
  <si>
    <t>WH-Tarzana COC Foundation</t>
  </si>
  <si>
    <t>Total 400 Neighborhood Purpose Grants</t>
  </si>
  <si>
    <t>900 Unallocated</t>
  </si>
  <si>
    <t>Total Expense</t>
  </si>
  <si>
    <t>Excess of Revenues Over/(Under) Expenses</t>
  </si>
  <si>
    <t>Estimates May 22 &amp; June 22</t>
  </si>
  <si>
    <t>Estimated Required FYE 6/30/22</t>
  </si>
  <si>
    <t>Proposed Adjustments</t>
  </si>
  <si>
    <t>Annual Budget as of 4-30-22</t>
  </si>
  <si>
    <t>Funds Available</t>
  </si>
  <si>
    <t>Unallocated- Original</t>
  </si>
  <si>
    <t>Unallocated-Additional</t>
  </si>
  <si>
    <t>Total Unallocated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</si>
</sst>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#,##0.00;\-#,##0.0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28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0" fontId="1" fillId="0" borderId="0" xfId="0" applyNumberFormat="1" applyFont="1"/>
    <xf numFmtId="0" fontId="0" fillId="0" borderId="0" xfId="0" applyNumberFormat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3" xfId="0" applyNumberFormat="1" applyFont="1" applyBorder="1"/>
    <xf numFmtId="39" fontId="2" fillId="0" borderId="2" xfId="0" applyNumberFormat="1" applyFont="1" applyBorder="1"/>
    <xf numFmtId="39" fontId="2" fillId="0" borderId="5" xfId="0" applyNumberFormat="1" applyFont="1" applyBorder="1"/>
    <xf numFmtId="7" fontId="1" fillId="0" borderId="4" xfId="0" applyNumberFormat="1" applyFont="1" applyBorder="1"/>
    <xf numFmtId="7" fontId="1" fillId="0" borderId="0" xfId="0" applyNumberFormat="1" applyFont="1"/>
    <xf numFmtId="7" fontId="2" fillId="0" borderId="0" xfId="0" applyNumberFormat="1" applyFont="1"/>
    <xf numFmtId="49" fontId="1" fillId="0" borderId="1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0" fontId="0" fillId="0" borderId="0" xfId="0" applyBorder="1"/>
    <xf numFmtId="7" fontId="6" fillId="0" borderId="0" xfId="0" applyNumberFormat="1" applyFont="1"/>
    <xf numFmtId="49" fontId="4" fillId="0" borderId="1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39" fontId="6" fillId="0" borderId="0" xfId="0" applyNumberFormat="1" applyFont="1"/>
    <xf numFmtId="39" fontId="6" fillId="0" borderId="2" xfId="0" applyNumberFormat="1" applyFont="1" applyBorder="1"/>
    <xf numFmtId="39" fontId="6" fillId="0" borderId="3" xfId="0" applyNumberFormat="1" applyFont="1" applyBorder="1"/>
    <xf numFmtId="165" fontId="6" fillId="0" borderId="0" xfId="0" applyNumberFormat="1" applyFont="1"/>
    <xf numFmtId="165" fontId="6" fillId="0" borderId="4" xfId="0" applyNumberFormat="1" applyFont="1" applyBorder="1"/>
  </cellXfs>
  <cellStyles count="3">
    <cellStyle name="Normal" xfId="0" builtinId="0"/>
    <cellStyle name="Normal 2" xfId="1" xr:uid="{4AD15E3C-0F38-49C0-8BAC-065886BD9B01}"/>
    <cellStyle name="Normal 3" xfId="2" xr:uid="{C66E01CE-8C1F-4DFD-961C-175E87F666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76200</xdr:colOff>
          <xdr:row>1</xdr:row>
          <xdr:rowOff>137160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76200</xdr:colOff>
          <xdr:row>1</xdr:row>
          <xdr:rowOff>137160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28E90-62D8-4F15-9F41-24B73D83D2F9}">
  <sheetPr codeName="Sheet1">
    <pageSetUpPr fitToPage="1"/>
  </sheetPr>
  <dimension ref="A1:R63"/>
  <sheetViews>
    <sheetView tabSelected="1" workbookViewId="0">
      <pane xSplit="6" ySplit="2" topLeftCell="G48" activePane="bottomRight" state="frozenSplit"/>
      <selection pane="topRight" activeCell="G1" sqref="G1"/>
      <selection pane="bottomLeft" activeCell="A3" sqref="A3"/>
      <selection pane="bottomRight" activeCell="L68" sqref="L68"/>
    </sheetView>
  </sheetViews>
  <sheetFormatPr defaultRowHeight="14.4" x14ac:dyDescent="0.3"/>
  <cols>
    <col min="1" max="5" width="6.109375" style="6" customWidth="1"/>
    <col min="6" max="6" width="26.21875" style="6" customWidth="1"/>
    <col min="7" max="7" width="11" style="7" bestFit="1" customWidth="1"/>
    <col min="8" max="9" width="11" style="7" customWidth="1"/>
    <col min="10" max="10" width="2.33203125" style="7" customWidth="1"/>
    <col min="11" max="11" width="11.21875" style="7" bestFit="1" customWidth="1"/>
    <col min="12" max="12" width="13.33203125" customWidth="1"/>
  </cols>
  <sheetData>
    <row r="1" spans="1:18" ht="7.2" customHeight="1" thickBot="1" x14ac:dyDescent="0.35">
      <c r="A1" s="1"/>
      <c r="B1" s="1"/>
      <c r="C1" s="1"/>
      <c r="D1" s="1"/>
      <c r="E1" s="1"/>
      <c r="F1" s="1"/>
      <c r="G1" s="2"/>
      <c r="H1" s="2"/>
      <c r="I1" s="2"/>
      <c r="J1" s="2"/>
      <c r="K1" s="2"/>
    </row>
    <row r="2" spans="1:18" s="21" customFormat="1" ht="33" thickTop="1" thickBot="1" x14ac:dyDescent="0.35">
      <c r="A2" s="17"/>
      <c r="B2" s="17"/>
      <c r="C2" s="17"/>
      <c r="D2" s="17"/>
      <c r="E2" s="17"/>
      <c r="F2" s="17"/>
      <c r="G2" s="16" t="s">
        <v>0</v>
      </c>
      <c r="H2" s="16" t="s">
        <v>54</v>
      </c>
      <c r="I2" s="16" t="s">
        <v>55</v>
      </c>
      <c r="J2" s="20"/>
      <c r="K2" s="16" t="s">
        <v>57</v>
      </c>
      <c r="L2" s="22" t="s">
        <v>56</v>
      </c>
    </row>
    <row r="3" spans="1:18" ht="15" thickTop="1" x14ac:dyDescent="0.3">
      <c r="A3" s="1"/>
      <c r="B3" s="1" t="s">
        <v>1</v>
      </c>
      <c r="C3" s="1"/>
      <c r="D3" s="1"/>
      <c r="E3" s="1"/>
      <c r="F3" s="1"/>
      <c r="G3" s="3"/>
      <c r="H3" s="3"/>
      <c r="I3" s="3"/>
      <c r="J3" s="4"/>
      <c r="K3" s="3"/>
    </row>
    <row r="4" spans="1:18" x14ac:dyDescent="0.3">
      <c r="A4" s="1"/>
      <c r="B4" s="1"/>
      <c r="C4" s="1" t="s">
        <v>2</v>
      </c>
      <c r="D4" s="1"/>
      <c r="E4" s="1"/>
      <c r="F4" s="1"/>
      <c r="G4" s="3"/>
      <c r="H4" s="3"/>
      <c r="I4" s="3"/>
      <c r="J4" s="4"/>
      <c r="K4" s="3"/>
    </row>
    <row r="5" spans="1:18" x14ac:dyDescent="0.3">
      <c r="A5" s="1"/>
      <c r="B5" s="1"/>
      <c r="C5" s="1"/>
      <c r="D5" s="1" t="s">
        <v>3</v>
      </c>
      <c r="E5" s="1"/>
      <c r="F5" s="1"/>
      <c r="G5" s="15">
        <v>32000</v>
      </c>
      <c r="H5" s="15">
        <v>0</v>
      </c>
      <c r="I5" s="15">
        <f>G5+H5</f>
        <v>32000</v>
      </c>
      <c r="J5" s="15"/>
      <c r="K5" s="15">
        <v>32000</v>
      </c>
      <c r="L5" s="19">
        <f>I5-K5</f>
        <v>0</v>
      </c>
    </row>
    <row r="6" spans="1:18" ht="15" thickBot="1" x14ac:dyDescent="0.35">
      <c r="A6" s="1"/>
      <c r="B6" s="1"/>
      <c r="C6" s="1"/>
      <c r="D6" s="1" t="s">
        <v>4</v>
      </c>
      <c r="E6" s="1"/>
      <c r="F6" s="1"/>
      <c r="G6" s="9">
        <v>139.47999999999999</v>
      </c>
      <c r="H6" s="11">
        <v>0</v>
      </c>
      <c r="I6" s="11">
        <f t="shared" ref="I6:I56" si="0">G6+H6</f>
        <v>139.47999999999999</v>
      </c>
      <c r="J6" s="8"/>
      <c r="K6" s="9">
        <v>139.47999999999999</v>
      </c>
      <c r="L6" s="24">
        <f t="shared" ref="L6:L56" si="1">I6-K6</f>
        <v>0</v>
      </c>
    </row>
    <row r="7" spans="1:18" ht="15" thickBot="1" x14ac:dyDescent="0.35">
      <c r="A7" s="1"/>
      <c r="B7" s="1"/>
      <c r="C7" s="1" t="s">
        <v>5</v>
      </c>
      <c r="D7" s="1"/>
      <c r="E7" s="1"/>
      <c r="F7" s="1"/>
      <c r="G7" s="10">
        <f>ROUND(SUM(G4:G6),5)</f>
        <v>32139.48</v>
      </c>
      <c r="H7" s="10">
        <f>SUM(H5:H6)</f>
        <v>0</v>
      </c>
      <c r="I7" s="10">
        <f t="shared" si="0"/>
        <v>32139.48</v>
      </c>
      <c r="J7" s="8"/>
      <c r="K7" s="10">
        <f>ROUND(SUM(K4:K6),5)</f>
        <v>32139.48</v>
      </c>
      <c r="L7" s="25">
        <f t="shared" si="1"/>
        <v>0</v>
      </c>
    </row>
    <row r="8" spans="1:18" x14ac:dyDescent="0.3">
      <c r="A8" s="1"/>
      <c r="B8" s="1" t="s">
        <v>6</v>
      </c>
      <c r="C8" s="1"/>
      <c r="D8" s="1"/>
      <c r="E8" s="1"/>
      <c r="F8" s="1"/>
      <c r="G8" s="8">
        <f>ROUND(G3+G7,5)</f>
        <v>32139.48</v>
      </c>
      <c r="H8" s="8">
        <f>ROUND(H3+H7,5)</f>
        <v>0</v>
      </c>
      <c r="I8" s="8">
        <f t="shared" si="0"/>
        <v>32139.48</v>
      </c>
      <c r="J8" s="8"/>
      <c r="K8" s="8">
        <f>ROUND(K3+K7,5)</f>
        <v>32139.48</v>
      </c>
      <c r="L8" s="23">
        <f t="shared" si="1"/>
        <v>0</v>
      </c>
    </row>
    <row r="9" spans="1:18" x14ac:dyDescent="0.3">
      <c r="A9" s="1"/>
      <c r="B9" s="1" t="s">
        <v>7</v>
      </c>
      <c r="C9" s="1"/>
      <c r="D9" s="1"/>
      <c r="E9" s="1"/>
      <c r="F9" s="1"/>
      <c r="G9" s="8"/>
      <c r="H9" s="8"/>
      <c r="I9" s="8"/>
      <c r="J9" s="8"/>
      <c r="K9" s="8"/>
      <c r="L9" s="23"/>
    </row>
    <row r="10" spans="1:18" x14ac:dyDescent="0.3">
      <c r="A10" s="1"/>
      <c r="B10" s="1"/>
      <c r="C10" s="1" t="s">
        <v>8</v>
      </c>
      <c r="D10" s="1"/>
      <c r="E10" s="1"/>
      <c r="F10" s="1"/>
      <c r="G10" s="8"/>
      <c r="H10" s="8"/>
      <c r="I10" s="8"/>
      <c r="J10" s="8"/>
      <c r="K10" s="8"/>
      <c r="L10" s="23"/>
    </row>
    <row r="11" spans="1:18" x14ac:dyDescent="0.3">
      <c r="A11" s="1"/>
      <c r="B11" s="1"/>
      <c r="C11" s="1"/>
      <c r="D11" s="1" t="s">
        <v>9</v>
      </c>
      <c r="E11" s="1"/>
      <c r="F11" s="1"/>
      <c r="G11" s="8"/>
      <c r="H11" s="8"/>
      <c r="I11" s="8"/>
      <c r="J11" s="8"/>
      <c r="K11" s="8"/>
      <c r="L11" s="23"/>
    </row>
    <row r="12" spans="1:18" x14ac:dyDescent="0.3">
      <c r="A12" s="1"/>
      <c r="B12" s="1"/>
      <c r="C12" s="1"/>
      <c r="D12" s="1"/>
      <c r="E12" s="1" t="s">
        <v>10</v>
      </c>
      <c r="F12" s="1"/>
      <c r="G12" s="8">
        <v>60.23</v>
      </c>
      <c r="H12" s="8">
        <v>0</v>
      </c>
      <c r="I12" s="8">
        <f t="shared" si="0"/>
        <v>60.23</v>
      </c>
      <c r="J12" s="8"/>
      <c r="K12" s="8">
        <v>100</v>
      </c>
      <c r="L12" s="23">
        <f t="shared" si="1"/>
        <v>-39.770000000000003</v>
      </c>
    </row>
    <row r="13" spans="1:18" x14ac:dyDescent="0.3">
      <c r="A13" s="1"/>
      <c r="B13" s="1"/>
      <c r="C13" s="1"/>
      <c r="D13" s="1"/>
      <c r="E13" s="1" t="s">
        <v>11</v>
      </c>
      <c r="F13" s="1"/>
      <c r="G13" s="8">
        <v>0</v>
      </c>
      <c r="H13" s="8">
        <v>0</v>
      </c>
      <c r="I13" s="8">
        <f t="shared" si="0"/>
        <v>0</v>
      </c>
      <c r="J13" s="8"/>
      <c r="K13" s="8">
        <v>100</v>
      </c>
      <c r="L13" s="23">
        <f t="shared" si="1"/>
        <v>-100</v>
      </c>
    </row>
    <row r="14" spans="1:18" x14ac:dyDescent="0.3">
      <c r="A14" s="1"/>
      <c r="B14" s="1"/>
      <c r="C14" s="1"/>
      <c r="D14" s="1"/>
      <c r="E14" s="1" t="s">
        <v>12</v>
      </c>
      <c r="F14" s="1"/>
      <c r="G14" s="8">
        <v>232</v>
      </c>
      <c r="H14" s="8">
        <v>0</v>
      </c>
      <c r="I14" s="8">
        <f t="shared" si="0"/>
        <v>232</v>
      </c>
      <c r="J14" s="8"/>
      <c r="K14" s="8">
        <v>235</v>
      </c>
      <c r="L14" s="23">
        <f t="shared" si="1"/>
        <v>-3</v>
      </c>
    </row>
    <row r="15" spans="1:18" x14ac:dyDescent="0.3">
      <c r="A15" s="1"/>
      <c r="B15" s="1"/>
      <c r="C15" s="1"/>
      <c r="D15" s="1"/>
      <c r="E15" s="1" t="s">
        <v>13</v>
      </c>
      <c r="F15" s="1"/>
      <c r="G15" s="8">
        <v>0</v>
      </c>
      <c r="H15" s="8">
        <v>0</v>
      </c>
      <c r="I15" s="8">
        <f t="shared" si="0"/>
        <v>0</v>
      </c>
      <c r="J15" s="8"/>
      <c r="K15" s="8">
        <v>100</v>
      </c>
      <c r="L15" s="23">
        <f t="shared" si="1"/>
        <v>-100</v>
      </c>
    </row>
    <row r="16" spans="1:18" ht="15" thickBot="1" x14ac:dyDescent="0.35">
      <c r="A16" s="1"/>
      <c r="B16" s="1"/>
      <c r="C16" s="1"/>
      <c r="D16" s="1"/>
      <c r="E16" s="1" t="s">
        <v>14</v>
      </c>
      <c r="F16" s="1"/>
      <c r="G16" s="11">
        <v>0</v>
      </c>
      <c r="H16" s="11">
        <v>1000</v>
      </c>
      <c r="I16" s="11">
        <f t="shared" si="0"/>
        <v>1000</v>
      </c>
      <c r="J16" s="8"/>
      <c r="K16" s="11">
        <v>1000</v>
      </c>
      <c r="L16" s="24">
        <f t="shared" si="1"/>
        <v>0</v>
      </c>
      <c r="R16" s="18"/>
    </row>
    <row r="17" spans="1:12" x14ac:dyDescent="0.3">
      <c r="A17" s="1"/>
      <c r="B17" s="1"/>
      <c r="C17" s="1"/>
      <c r="D17" s="1" t="s">
        <v>15</v>
      </c>
      <c r="E17" s="1"/>
      <c r="F17" s="1"/>
      <c r="G17" s="8">
        <f>ROUND(SUM(G11:G16),5)</f>
        <v>292.23</v>
      </c>
      <c r="H17" s="8">
        <f>SUM(H12:H16)</f>
        <v>1000</v>
      </c>
      <c r="I17" s="8">
        <f>SUM(I12:I16)</f>
        <v>1292.23</v>
      </c>
      <c r="J17" s="8"/>
      <c r="K17" s="8">
        <f>ROUND(SUM(K11:K16),5)</f>
        <v>1535</v>
      </c>
      <c r="L17" s="23">
        <f t="shared" si="1"/>
        <v>-242.76999999999998</v>
      </c>
    </row>
    <row r="18" spans="1:12" ht="15" thickBot="1" x14ac:dyDescent="0.35">
      <c r="A18" s="1"/>
      <c r="B18" s="1"/>
      <c r="C18" s="1"/>
      <c r="D18" s="1" t="s">
        <v>16</v>
      </c>
      <c r="E18" s="1"/>
      <c r="F18" s="1"/>
      <c r="G18" s="11">
        <v>2151.16</v>
      </c>
      <c r="H18" s="11">
        <v>500</v>
      </c>
      <c r="I18" s="11">
        <f t="shared" si="0"/>
        <v>2651.16</v>
      </c>
      <c r="J18" s="8"/>
      <c r="K18" s="11">
        <v>3900</v>
      </c>
      <c r="L18" s="24">
        <f t="shared" si="1"/>
        <v>-1248.8400000000001</v>
      </c>
    </row>
    <row r="19" spans="1:12" x14ac:dyDescent="0.3">
      <c r="A19" s="1"/>
      <c r="B19" s="1"/>
      <c r="C19" s="1" t="s">
        <v>17</v>
      </c>
      <c r="D19" s="1"/>
      <c r="E19" s="1"/>
      <c r="F19" s="1"/>
      <c r="G19" s="8">
        <f>ROUND(G10+SUM(G17:G18),5)</f>
        <v>2443.39</v>
      </c>
      <c r="H19" s="8">
        <f>SUM(H17:H18)</f>
        <v>1500</v>
      </c>
      <c r="I19" s="8">
        <f>SUM(I17:I18)</f>
        <v>3943.39</v>
      </c>
      <c r="J19" s="8"/>
      <c r="K19" s="8">
        <f>ROUND(K10+SUM(K17:K18),5)</f>
        <v>5435</v>
      </c>
      <c r="L19" s="23">
        <f t="shared" si="1"/>
        <v>-1491.6100000000001</v>
      </c>
    </row>
    <row r="20" spans="1:12" x14ac:dyDescent="0.3">
      <c r="A20" s="1"/>
      <c r="B20" s="1"/>
      <c r="C20" s="1" t="s">
        <v>18</v>
      </c>
      <c r="D20" s="1"/>
      <c r="E20" s="1"/>
      <c r="F20" s="1"/>
      <c r="G20" s="8"/>
      <c r="H20" s="8"/>
      <c r="I20" s="8"/>
      <c r="J20" s="8"/>
      <c r="K20" s="8"/>
      <c r="L20" s="23"/>
    </row>
    <row r="21" spans="1:12" x14ac:dyDescent="0.3">
      <c r="A21" s="1"/>
      <c r="B21" s="1"/>
      <c r="C21" s="1"/>
      <c r="D21" s="1" t="s">
        <v>19</v>
      </c>
      <c r="E21" s="1"/>
      <c r="F21" s="1"/>
      <c r="G21" s="8"/>
      <c r="H21" s="8"/>
      <c r="I21" s="8"/>
      <c r="J21" s="8"/>
      <c r="K21" s="8"/>
      <c r="L21" s="23"/>
    </row>
    <row r="22" spans="1:12" x14ac:dyDescent="0.3">
      <c r="A22" s="1"/>
      <c r="B22" s="1"/>
      <c r="C22" s="1"/>
      <c r="D22" s="1"/>
      <c r="E22" s="1" t="s">
        <v>20</v>
      </c>
      <c r="F22" s="1"/>
      <c r="G22" s="8"/>
      <c r="H22" s="8"/>
      <c r="I22" s="8"/>
      <c r="J22" s="8"/>
      <c r="K22" s="8"/>
      <c r="L22" s="23"/>
    </row>
    <row r="23" spans="1:12" ht="15" thickBot="1" x14ac:dyDescent="0.35">
      <c r="A23" s="1"/>
      <c r="B23" s="1"/>
      <c r="C23" s="1"/>
      <c r="D23" s="1"/>
      <c r="E23" s="1"/>
      <c r="F23" s="1" t="s">
        <v>21</v>
      </c>
      <c r="G23" s="11">
        <v>790</v>
      </c>
      <c r="H23" s="11">
        <v>0</v>
      </c>
      <c r="I23" s="11">
        <f t="shared" si="0"/>
        <v>790</v>
      </c>
      <c r="J23" s="8"/>
      <c r="K23" s="11">
        <v>2290</v>
      </c>
      <c r="L23" s="24">
        <f t="shared" si="1"/>
        <v>-1500</v>
      </c>
    </row>
    <row r="24" spans="1:12" x14ac:dyDescent="0.3">
      <c r="A24" s="1"/>
      <c r="B24" s="1"/>
      <c r="C24" s="1"/>
      <c r="D24" s="1"/>
      <c r="E24" s="1" t="s">
        <v>22</v>
      </c>
      <c r="F24" s="1"/>
      <c r="G24" s="8">
        <f>ROUND(SUM(G22:G23),5)</f>
        <v>790</v>
      </c>
      <c r="H24" s="8">
        <f>SUM(H23)</f>
        <v>0</v>
      </c>
      <c r="I24" s="8">
        <f t="shared" si="0"/>
        <v>790</v>
      </c>
      <c r="J24" s="8"/>
      <c r="K24" s="8">
        <f>ROUND(SUM(K22:K23),5)</f>
        <v>2290</v>
      </c>
      <c r="L24" s="23">
        <f t="shared" si="1"/>
        <v>-1500</v>
      </c>
    </row>
    <row r="25" spans="1:12" x14ac:dyDescent="0.3">
      <c r="A25" s="1"/>
      <c r="B25" s="1"/>
      <c r="C25" s="1"/>
      <c r="D25" s="1"/>
      <c r="E25" s="1" t="s">
        <v>23</v>
      </c>
      <c r="F25" s="1"/>
      <c r="G25" s="8">
        <v>146.26</v>
      </c>
      <c r="H25" s="8">
        <v>0</v>
      </c>
      <c r="I25" s="8">
        <f t="shared" si="0"/>
        <v>146.26</v>
      </c>
      <c r="J25" s="8"/>
      <c r="K25" s="8">
        <v>200</v>
      </c>
      <c r="L25" s="23">
        <f t="shared" si="1"/>
        <v>-53.740000000000009</v>
      </c>
    </row>
    <row r="26" spans="1:12" ht="15" thickBot="1" x14ac:dyDescent="0.35">
      <c r="A26" s="1"/>
      <c r="B26" s="1"/>
      <c r="C26" s="1"/>
      <c r="D26" s="1"/>
      <c r="E26" s="1" t="s">
        <v>24</v>
      </c>
      <c r="F26" s="1"/>
      <c r="G26" s="11">
        <v>81.849999999999994</v>
      </c>
      <c r="H26" s="11">
        <v>0</v>
      </c>
      <c r="I26" s="11">
        <f t="shared" si="0"/>
        <v>81.849999999999994</v>
      </c>
      <c r="J26" s="8"/>
      <c r="K26" s="11">
        <v>350</v>
      </c>
      <c r="L26" s="24">
        <f t="shared" si="1"/>
        <v>-268.14999999999998</v>
      </c>
    </row>
    <row r="27" spans="1:12" x14ac:dyDescent="0.3">
      <c r="A27" s="1"/>
      <c r="B27" s="1"/>
      <c r="C27" s="1"/>
      <c r="D27" s="1" t="s">
        <v>25</v>
      </c>
      <c r="E27" s="1"/>
      <c r="F27" s="1"/>
      <c r="G27" s="8">
        <f>ROUND(G21+SUM(G24:G26),5)</f>
        <v>1018.11</v>
      </c>
      <c r="H27" s="8">
        <f>SUM(H24:H26)</f>
        <v>0</v>
      </c>
      <c r="I27" s="8">
        <f t="shared" si="0"/>
        <v>1018.11</v>
      </c>
      <c r="J27" s="8"/>
      <c r="K27" s="8">
        <f>ROUND(K21+SUM(K24:K26),5)</f>
        <v>2840</v>
      </c>
      <c r="L27" s="23">
        <f t="shared" si="1"/>
        <v>-1821.8899999999999</v>
      </c>
    </row>
    <row r="28" spans="1:12" x14ac:dyDescent="0.3">
      <c r="A28" s="1"/>
      <c r="B28" s="1"/>
      <c r="C28" s="1"/>
      <c r="D28" s="1" t="s">
        <v>26</v>
      </c>
      <c r="E28" s="1"/>
      <c r="F28" s="1"/>
      <c r="G28" s="8"/>
      <c r="H28" s="8"/>
      <c r="I28" s="8"/>
      <c r="J28" s="8"/>
      <c r="K28" s="8"/>
      <c r="L28" s="23"/>
    </row>
    <row r="29" spans="1:12" x14ac:dyDescent="0.3">
      <c r="A29" s="1"/>
      <c r="B29" s="1"/>
      <c r="C29" s="1"/>
      <c r="D29" s="1"/>
      <c r="E29" s="1" t="s">
        <v>27</v>
      </c>
      <c r="F29" s="1"/>
      <c r="G29" s="8"/>
      <c r="H29" s="8"/>
      <c r="I29" s="8"/>
      <c r="J29" s="8"/>
      <c r="K29" s="8"/>
      <c r="L29" s="23"/>
    </row>
    <row r="30" spans="1:12" x14ac:dyDescent="0.3">
      <c r="A30" s="1"/>
      <c r="B30" s="1"/>
      <c r="C30" s="1"/>
      <c r="D30" s="1"/>
      <c r="E30" s="1"/>
      <c r="F30" s="1" t="s">
        <v>28</v>
      </c>
      <c r="G30" s="8">
        <v>0</v>
      </c>
      <c r="H30" s="8">
        <v>80</v>
      </c>
      <c r="I30" s="8">
        <f t="shared" si="0"/>
        <v>80</v>
      </c>
      <c r="J30" s="8"/>
      <c r="K30" s="8">
        <v>80</v>
      </c>
      <c r="L30" s="23">
        <f t="shared" si="1"/>
        <v>0</v>
      </c>
    </row>
    <row r="31" spans="1:12" x14ac:dyDescent="0.3">
      <c r="A31" s="1"/>
      <c r="B31" s="1"/>
      <c r="C31" s="1"/>
      <c r="D31" s="1"/>
      <c r="E31" s="1"/>
      <c r="F31" s="1" t="s">
        <v>20</v>
      </c>
      <c r="G31" s="8">
        <v>317.55</v>
      </c>
      <c r="H31" s="8">
        <v>0</v>
      </c>
      <c r="I31" s="8">
        <f t="shared" si="0"/>
        <v>317.55</v>
      </c>
      <c r="J31" s="8"/>
      <c r="K31" s="8">
        <v>317.55</v>
      </c>
      <c r="L31" s="23">
        <f t="shared" si="1"/>
        <v>0</v>
      </c>
    </row>
    <row r="32" spans="1:12" x14ac:dyDescent="0.3">
      <c r="A32" s="1"/>
      <c r="B32" s="1"/>
      <c r="C32" s="1"/>
      <c r="D32" s="1"/>
      <c r="E32" s="1"/>
      <c r="F32" s="1" t="s">
        <v>29</v>
      </c>
      <c r="G32" s="8">
        <v>0</v>
      </c>
      <c r="H32" s="8">
        <v>425</v>
      </c>
      <c r="I32" s="8">
        <f t="shared" si="0"/>
        <v>425</v>
      </c>
      <c r="J32" s="8"/>
      <c r="K32" s="8">
        <v>425</v>
      </c>
      <c r="L32" s="23">
        <f t="shared" si="1"/>
        <v>0</v>
      </c>
    </row>
    <row r="33" spans="1:12" x14ac:dyDescent="0.3">
      <c r="A33" s="1"/>
      <c r="B33" s="1"/>
      <c r="C33" s="1"/>
      <c r="D33" s="1"/>
      <c r="E33" s="1"/>
      <c r="F33" s="1" t="s">
        <v>30</v>
      </c>
      <c r="G33" s="8">
        <v>0</v>
      </c>
      <c r="H33" s="8">
        <v>284.14999999999998</v>
      </c>
      <c r="I33" s="8">
        <f t="shared" si="0"/>
        <v>284.14999999999998</v>
      </c>
      <c r="J33" s="8"/>
      <c r="K33" s="8">
        <v>286.10000000000002</v>
      </c>
      <c r="L33" s="23">
        <f t="shared" si="1"/>
        <v>-1.9500000000000455</v>
      </c>
    </row>
    <row r="34" spans="1:12" x14ac:dyDescent="0.3">
      <c r="A34" s="1"/>
      <c r="B34" s="1"/>
      <c r="C34" s="1"/>
      <c r="D34" s="1"/>
      <c r="E34" s="1"/>
      <c r="F34" s="1" t="s">
        <v>31</v>
      </c>
      <c r="G34" s="8">
        <v>464.39</v>
      </c>
      <c r="H34" s="8">
        <v>0</v>
      </c>
      <c r="I34" s="8">
        <f t="shared" si="0"/>
        <v>464.39</v>
      </c>
      <c r="J34" s="8"/>
      <c r="K34" s="8">
        <v>464.39</v>
      </c>
      <c r="L34" s="23">
        <f t="shared" si="1"/>
        <v>0</v>
      </c>
    </row>
    <row r="35" spans="1:12" x14ac:dyDescent="0.3">
      <c r="A35" s="1"/>
      <c r="B35" s="1"/>
      <c r="C35" s="1"/>
      <c r="D35" s="1"/>
      <c r="E35" s="1"/>
      <c r="F35" s="1" t="s">
        <v>32</v>
      </c>
      <c r="G35" s="8">
        <v>0</v>
      </c>
      <c r="H35" s="8">
        <v>80</v>
      </c>
      <c r="I35" s="8">
        <f t="shared" si="0"/>
        <v>80</v>
      </c>
      <c r="J35" s="8"/>
      <c r="K35" s="8">
        <v>80</v>
      </c>
      <c r="L35" s="23">
        <f t="shared" si="1"/>
        <v>0</v>
      </c>
    </row>
    <row r="36" spans="1:12" x14ac:dyDescent="0.3">
      <c r="A36" s="1"/>
      <c r="B36" s="1"/>
      <c r="C36" s="1"/>
      <c r="D36" s="1"/>
      <c r="E36" s="1"/>
      <c r="F36" s="1" t="s">
        <v>33</v>
      </c>
      <c r="G36" s="8">
        <v>301.61</v>
      </c>
      <c r="H36" s="8">
        <v>0</v>
      </c>
      <c r="I36" s="8">
        <f t="shared" si="0"/>
        <v>301.61</v>
      </c>
      <c r="J36" s="8"/>
      <c r="K36" s="8">
        <v>450</v>
      </c>
      <c r="L36" s="23">
        <f t="shared" si="1"/>
        <v>-148.38999999999999</v>
      </c>
    </row>
    <row r="37" spans="1:12" x14ac:dyDescent="0.3">
      <c r="A37" s="1"/>
      <c r="B37" s="1"/>
      <c r="C37" s="1"/>
      <c r="D37" s="1"/>
      <c r="E37" s="1"/>
      <c r="F37" s="1" t="s">
        <v>34</v>
      </c>
      <c r="G37" s="8">
        <v>0</v>
      </c>
      <c r="H37" s="8">
        <v>0</v>
      </c>
      <c r="I37" s="8">
        <f t="shared" si="0"/>
        <v>0</v>
      </c>
      <c r="J37" s="8"/>
      <c r="K37" s="8">
        <v>200</v>
      </c>
      <c r="L37" s="23">
        <f t="shared" si="1"/>
        <v>-200</v>
      </c>
    </row>
    <row r="38" spans="1:12" ht="15" thickBot="1" x14ac:dyDescent="0.35">
      <c r="A38" s="1"/>
      <c r="B38" s="1"/>
      <c r="C38" s="1"/>
      <c r="D38" s="1"/>
      <c r="E38" s="1"/>
      <c r="F38" s="1" t="s">
        <v>35</v>
      </c>
      <c r="G38" s="9">
        <v>0</v>
      </c>
      <c r="H38" s="11">
        <v>0</v>
      </c>
      <c r="I38" s="11">
        <f t="shared" si="0"/>
        <v>0</v>
      </c>
      <c r="J38" s="8"/>
      <c r="K38" s="9">
        <v>246.96</v>
      </c>
      <c r="L38" s="24">
        <f t="shared" si="1"/>
        <v>-246.96</v>
      </c>
    </row>
    <row r="39" spans="1:12" ht="15" thickBot="1" x14ac:dyDescent="0.35">
      <c r="A39" s="1"/>
      <c r="B39" s="1"/>
      <c r="C39" s="1"/>
      <c r="D39" s="1"/>
      <c r="E39" s="1" t="s">
        <v>36</v>
      </c>
      <c r="F39" s="1"/>
      <c r="G39" s="10">
        <f>ROUND(SUM(G29:G38),5)</f>
        <v>1083.55</v>
      </c>
      <c r="H39" s="10">
        <f>SUM(H30:H38)</f>
        <v>869.15</v>
      </c>
      <c r="I39" s="10">
        <f>SUM(I30:I38)</f>
        <v>1952.6999999999998</v>
      </c>
      <c r="J39" s="8"/>
      <c r="K39" s="10">
        <f>ROUND(SUM(K29:K38),5)</f>
        <v>2550</v>
      </c>
      <c r="L39" s="25">
        <f t="shared" si="1"/>
        <v>-597.30000000000018</v>
      </c>
    </row>
    <row r="40" spans="1:12" x14ac:dyDescent="0.3">
      <c r="A40" s="1"/>
      <c r="B40" s="1"/>
      <c r="C40" s="1"/>
      <c r="D40" s="1" t="s">
        <v>37</v>
      </c>
      <c r="E40" s="1"/>
      <c r="F40" s="1"/>
      <c r="G40" s="8">
        <f>ROUND(G28+G39,5)</f>
        <v>1083.55</v>
      </c>
      <c r="H40" s="8">
        <f>SUM(H39)</f>
        <v>869.15</v>
      </c>
      <c r="I40" s="8">
        <f t="shared" si="0"/>
        <v>1952.6999999999998</v>
      </c>
      <c r="J40" s="8"/>
      <c r="K40" s="8">
        <f>ROUND(K28+K39,5)</f>
        <v>2550</v>
      </c>
      <c r="L40" s="23">
        <f t="shared" si="1"/>
        <v>-597.30000000000018</v>
      </c>
    </row>
    <row r="41" spans="1:12" x14ac:dyDescent="0.3">
      <c r="A41" s="1"/>
      <c r="B41" s="1"/>
      <c r="C41" s="1"/>
      <c r="D41" s="1" t="s">
        <v>38</v>
      </c>
      <c r="E41" s="1"/>
      <c r="F41" s="1"/>
      <c r="G41" s="8"/>
      <c r="H41" s="8"/>
      <c r="I41" s="8"/>
      <c r="J41" s="8"/>
      <c r="K41" s="8"/>
      <c r="L41" s="23"/>
    </row>
    <row r="42" spans="1:12" x14ac:dyDescent="0.3">
      <c r="A42" s="1"/>
      <c r="B42" s="1"/>
      <c r="C42" s="1"/>
      <c r="D42" s="1"/>
      <c r="E42" s="1" t="s">
        <v>39</v>
      </c>
      <c r="F42" s="1"/>
      <c r="G42" s="8">
        <v>400</v>
      </c>
      <c r="H42" s="8">
        <v>80</v>
      </c>
      <c r="I42" s="8">
        <f t="shared" si="0"/>
        <v>480</v>
      </c>
      <c r="J42" s="8"/>
      <c r="K42" s="8">
        <v>480</v>
      </c>
      <c r="L42" s="23">
        <f t="shared" si="1"/>
        <v>0</v>
      </c>
    </row>
    <row r="43" spans="1:12" ht="15" thickBot="1" x14ac:dyDescent="0.35">
      <c r="A43" s="1"/>
      <c r="B43" s="1"/>
      <c r="C43" s="1"/>
      <c r="D43" s="1"/>
      <c r="E43" s="1" t="s">
        <v>40</v>
      </c>
      <c r="F43" s="1"/>
      <c r="G43" s="9">
        <v>1535.98</v>
      </c>
      <c r="H43" s="11">
        <v>300</v>
      </c>
      <c r="I43" s="11">
        <f t="shared" si="0"/>
        <v>1835.98</v>
      </c>
      <c r="J43" s="8"/>
      <c r="K43" s="9">
        <v>1835.98</v>
      </c>
      <c r="L43" s="24">
        <f t="shared" si="1"/>
        <v>0</v>
      </c>
    </row>
    <row r="44" spans="1:12" ht="15" thickBot="1" x14ac:dyDescent="0.35">
      <c r="A44" s="1"/>
      <c r="B44" s="1"/>
      <c r="C44" s="1"/>
      <c r="D44" s="1" t="s">
        <v>41</v>
      </c>
      <c r="E44" s="1"/>
      <c r="F44" s="1"/>
      <c r="G44" s="10">
        <f>ROUND(SUM(G41:G43),5)</f>
        <v>1935.98</v>
      </c>
      <c r="H44" s="10">
        <f>SUM(H42:H43)</f>
        <v>380</v>
      </c>
      <c r="I44" s="10">
        <f t="shared" si="0"/>
        <v>2315.98</v>
      </c>
      <c r="J44" s="8"/>
      <c r="K44" s="10">
        <f>ROUND(SUM(K41:K43),5)</f>
        <v>2315.98</v>
      </c>
      <c r="L44" s="25">
        <f t="shared" si="1"/>
        <v>0</v>
      </c>
    </row>
    <row r="45" spans="1:12" x14ac:dyDescent="0.3">
      <c r="A45" s="1"/>
      <c r="B45" s="1"/>
      <c r="C45" s="1" t="s">
        <v>42</v>
      </c>
      <c r="D45" s="1"/>
      <c r="E45" s="1"/>
      <c r="F45" s="1"/>
      <c r="G45" s="8">
        <f>ROUND(G20+G27+G40+G44,5)</f>
        <v>4037.64</v>
      </c>
      <c r="H45" s="8">
        <f>H44+H40+H27</f>
        <v>1249.1500000000001</v>
      </c>
      <c r="I45" s="8">
        <f>I44+I40+I27</f>
        <v>5286.79</v>
      </c>
      <c r="J45" s="8"/>
      <c r="K45" s="8">
        <f>ROUND(K20+K27+K40+K44,5)</f>
        <v>7705.98</v>
      </c>
      <c r="L45" s="23">
        <f t="shared" si="1"/>
        <v>-2419.1899999999996</v>
      </c>
    </row>
    <row r="46" spans="1:12" x14ac:dyDescent="0.3">
      <c r="A46" s="1"/>
      <c r="B46" s="1"/>
      <c r="C46" s="1" t="s">
        <v>43</v>
      </c>
      <c r="D46" s="1"/>
      <c r="E46" s="1"/>
      <c r="F46" s="1"/>
      <c r="G46" s="8"/>
      <c r="H46" s="8"/>
      <c r="I46" s="8"/>
      <c r="J46" s="8"/>
      <c r="K46" s="8"/>
      <c r="L46" s="23"/>
    </row>
    <row r="47" spans="1:12" ht="15" thickBot="1" x14ac:dyDescent="0.35">
      <c r="A47" s="1"/>
      <c r="B47" s="1"/>
      <c r="C47" s="1"/>
      <c r="D47" s="1" t="s">
        <v>44</v>
      </c>
      <c r="E47" s="1"/>
      <c r="F47" s="1"/>
      <c r="G47" s="11">
        <v>352.41</v>
      </c>
      <c r="H47" s="11">
        <v>0</v>
      </c>
      <c r="I47" s="11">
        <f t="shared" si="0"/>
        <v>352.41</v>
      </c>
      <c r="J47" s="8"/>
      <c r="K47" s="11">
        <v>360</v>
      </c>
      <c r="L47" s="24">
        <f t="shared" si="1"/>
        <v>-7.589999999999975</v>
      </c>
    </row>
    <row r="48" spans="1:12" x14ac:dyDescent="0.3">
      <c r="A48" s="1"/>
      <c r="B48" s="1"/>
      <c r="C48" s="1" t="s">
        <v>45</v>
      </c>
      <c r="D48" s="1"/>
      <c r="E48" s="1"/>
      <c r="F48" s="1"/>
      <c r="G48" s="8">
        <f>ROUND(SUM(G46:G47),5)</f>
        <v>352.41</v>
      </c>
      <c r="H48" s="8">
        <f>SUM(H47)</f>
        <v>0</v>
      </c>
      <c r="I48" s="8">
        <f t="shared" si="0"/>
        <v>352.41</v>
      </c>
      <c r="J48" s="8"/>
      <c r="K48" s="8">
        <f>ROUND(SUM(K46:K47),5)</f>
        <v>360</v>
      </c>
      <c r="L48" s="23">
        <f t="shared" si="1"/>
        <v>-7.589999999999975</v>
      </c>
    </row>
    <row r="49" spans="1:12" x14ac:dyDescent="0.3">
      <c r="A49" s="1"/>
      <c r="B49" s="1"/>
      <c r="C49" s="1" t="s">
        <v>46</v>
      </c>
      <c r="D49" s="1"/>
      <c r="E49" s="1"/>
      <c r="F49" s="1"/>
      <c r="G49" s="8"/>
      <c r="H49" s="8"/>
      <c r="I49" s="8"/>
      <c r="J49" s="8"/>
      <c r="K49" s="8"/>
      <c r="L49" s="23"/>
    </row>
    <row r="50" spans="1:12" x14ac:dyDescent="0.3">
      <c r="A50" s="1"/>
      <c r="B50" s="1"/>
      <c r="C50" s="1"/>
      <c r="D50" s="1" t="s">
        <v>47</v>
      </c>
      <c r="E50" s="1"/>
      <c r="F50" s="1"/>
      <c r="G50" s="8">
        <v>822</v>
      </c>
      <c r="H50" s="8">
        <v>0</v>
      </c>
      <c r="I50" s="8">
        <f t="shared" si="0"/>
        <v>822</v>
      </c>
      <c r="J50" s="8"/>
      <c r="K50" s="8">
        <v>822</v>
      </c>
      <c r="L50" s="23">
        <f t="shared" si="1"/>
        <v>0</v>
      </c>
    </row>
    <row r="51" spans="1:12" x14ac:dyDescent="0.3">
      <c r="A51" s="1"/>
      <c r="B51" s="1"/>
      <c r="C51" s="1"/>
      <c r="D51" s="1" t="s">
        <v>48</v>
      </c>
      <c r="E51" s="1"/>
      <c r="F51" s="1"/>
      <c r="G51" s="8">
        <v>1000</v>
      </c>
      <c r="H51" s="8">
        <v>0</v>
      </c>
      <c r="I51" s="8">
        <f t="shared" si="0"/>
        <v>1000</v>
      </c>
      <c r="J51" s="8"/>
      <c r="K51" s="8">
        <v>1000</v>
      </c>
      <c r="L51" s="23">
        <f t="shared" si="1"/>
        <v>0</v>
      </c>
    </row>
    <row r="52" spans="1:12" ht="15" thickBot="1" x14ac:dyDescent="0.35">
      <c r="A52" s="1"/>
      <c r="B52" s="1"/>
      <c r="C52" s="1"/>
      <c r="D52" s="1" t="s">
        <v>49</v>
      </c>
      <c r="E52" s="1"/>
      <c r="F52" s="1"/>
      <c r="G52" s="11">
        <v>1250</v>
      </c>
      <c r="H52" s="11">
        <v>0</v>
      </c>
      <c r="I52" s="11">
        <f t="shared" si="0"/>
        <v>1250</v>
      </c>
      <c r="J52" s="8"/>
      <c r="K52" s="11">
        <v>1250</v>
      </c>
      <c r="L52" s="24">
        <f t="shared" si="1"/>
        <v>0</v>
      </c>
    </row>
    <row r="53" spans="1:12" x14ac:dyDescent="0.3">
      <c r="A53" s="1"/>
      <c r="B53" s="1"/>
      <c r="C53" s="1" t="s">
        <v>50</v>
      </c>
      <c r="D53" s="1"/>
      <c r="E53" s="1"/>
      <c r="F53" s="1"/>
      <c r="G53" s="8">
        <f>ROUND(SUM(G49:G52),5)</f>
        <v>3072</v>
      </c>
      <c r="H53" s="8">
        <f>SUM(H50:H52)</f>
        <v>0</v>
      </c>
      <c r="I53" s="8">
        <f t="shared" si="0"/>
        <v>3072</v>
      </c>
      <c r="J53" s="8"/>
      <c r="K53" s="8">
        <f>ROUND(SUM(K49:K52),5)</f>
        <v>3072</v>
      </c>
      <c r="L53" s="23">
        <f t="shared" si="1"/>
        <v>0</v>
      </c>
    </row>
    <row r="54" spans="1:12" ht="15" thickBot="1" x14ac:dyDescent="0.35">
      <c r="A54" s="1"/>
      <c r="B54" s="1"/>
      <c r="C54" s="1" t="s">
        <v>51</v>
      </c>
      <c r="D54" s="1"/>
      <c r="E54" s="1"/>
      <c r="F54" s="1"/>
      <c r="G54" s="9">
        <v>0</v>
      </c>
      <c r="H54" s="11">
        <v>0</v>
      </c>
      <c r="I54" s="11">
        <f t="shared" si="0"/>
        <v>0</v>
      </c>
      <c r="J54" s="8"/>
      <c r="K54" s="9">
        <v>15566.5</v>
      </c>
      <c r="L54" s="24">
        <v>3918.39</v>
      </c>
    </row>
    <row r="55" spans="1:12" ht="15" thickBot="1" x14ac:dyDescent="0.35">
      <c r="A55" s="1"/>
      <c r="B55" s="1" t="s">
        <v>52</v>
      </c>
      <c r="C55" s="1"/>
      <c r="D55" s="1"/>
      <c r="E55" s="1"/>
      <c r="F55" s="1"/>
      <c r="G55" s="10">
        <f>G53+G48+G45+G19</f>
        <v>9905.4399999999987</v>
      </c>
      <c r="H55" s="10">
        <f t="shared" ref="H55:I55" si="2">H53+H48+H45+H19</f>
        <v>2749.15</v>
      </c>
      <c r="I55" s="10">
        <f t="shared" si="2"/>
        <v>12654.59</v>
      </c>
      <c r="J55" s="8"/>
      <c r="K55" s="12">
        <f>ROUND(K9+K19+K45+K48+SUM(K53:K54),5)</f>
        <v>32139.48</v>
      </c>
      <c r="L55" s="10">
        <f>L53+L48+L45+L19+L54</f>
        <v>0</v>
      </c>
    </row>
    <row r="56" spans="1:12" s="5" customFormat="1" ht="10.8" thickBot="1" x14ac:dyDescent="0.25">
      <c r="A56" s="1" t="s">
        <v>53</v>
      </c>
      <c r="B56" s="1"/>
      <c r="C56" s="1"/>
      <c r="D56" s="1"/>
      <c r="E56" s="1"/>
      <c r="F56" s="1"/>
      <c r="G56" s="13">
        <f>ROUND(G8-G55,5)</f>
        <v>22234.04</v>
      </c>
      <c r="H56" s="13">
        <f>H8-H55</f>
        <v>-2749.15</v>
      </c>
      <c r="I56" s="13">
        <f>I8-I55</f>
        <v>19484.89</v>
      </c>
      <c r="J56" s="14"/>
      <c r="K56" s="13">
        <f>ROUND(K8-K55,5)</f>
        <v>0</v>
      </c>
      <c r="L56" s="13">
        <f>L8-L55</f>
        <v>0</v>
      </c>
    </row>
    <row r="57" spans="1:12" ht="15" thickTop="1" x14ac:dyDescent="0.3"/>
    <row r="58" spans="1:12" x14ac:dyDescent="0.3">
      <c r="F58" s="6" t="s">
        <v>58</v>
      </c>
    </row>
    <row r="59" spans="1:12" x14ac:dyDescent="0.3">
      <c r="F59" s="6" t="s">
        <v>59</v>
      </c>
      <c r="H59" s="26">
        <f>K54</f>
        <v>15566.5</v>
      </c>
    </row>
    <row r="60" spans="1:12" x14ac:dyDescent="0.3">
      <c r="F60" s="6" t="s">
        <v>60</v>
      </c>
      <c r="H60" s="26">
        <f>L54</f>
        <v>3918.39</v>
      </c>
    </row>
    <row r="61" spans="1:12" ht="15" thickBot="1" x14ac:dyDescent="0.35">
      <c r="H61" s="26"/>
    </row>
    <row r="62" spans="1:12" ht="15" thickBot="1" x14ac:dyDescent="0.35">
      <c r="F62" s="6" t="s">
        <v>61</v>
      </c>
      <c r="H62" s="27">
        <f>SUM(H59:H61)</f>
        <v>19484.89</v>
      </c>
    </row>
    <row r="63" spans="1:12" ht="15" thickTop="1" x14ac:dyDescent="0.3"/>
  </sheetData>
  <pageMargins left="0.7" right="0.7" top="0.75" bottom="0.75" header="0.1" footer="0.3"/>
  <pageSetup scale="70" fitToHeight="0" orientation="landscape" horizontalDpi="0" verticalDpi="0" r:id="rId1"/>
  <headerFooter>
    <oddHeader xml:space="preserve">&amp;C&amp;"Arial,Bold"&amp;12 Tarzana Neighborhood Council
&amp;14 Budget Reversals FYE 6-30-22
As of 5-24-22
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76200</xdr:colOff>
                <xdr:row>1</xdr:row>
                <xdr:rowOff>137160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76200</xdr:colOff>
                <xdr:row>1</xdr:row>
                <xdr:rowOff>137160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2022-05-05T01:19:02Z</cp:lastPrinted>
  <dcterms:created xsi:type="dcterms:W3CDTF">2022-05-05T00:00:19Z</dcterms:created>
  <dcterms:modified xsi:type="dcterms:W3CDTF">2022-05-05T01:19:40Z</dcterms:modified>
</cp:coreProperties>
</file>