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P&amp;L" sheetId="1" r:id="rId1"/>
  </sheets>
  <definedNames>
    <definedName name="_xlnm.Print_Titles" localSheetId="0">'P&amp;L'!$A:$F,'P&amp;L'!$1:$2</definedName>
    <definedName name="QB_COLUMN_59200" localSheetId="0" hidden="1">'P&amp;L'!#REF!</definedName>
    <definedName name="QB_COLUMN_62220" localSheetId="0" hidden="1">'P&amp;L'!$G$2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'P&amp;L'!#REF!</definedName>
    <definedName name="QB_DATA_0" localSheetId="0" hidden="1">'P&amp;L'!$4:$4,'P&amp;L'!#REF!,'P&amp;L'!$9:$9,'P&amp;L'!$10:$10,'P&amp;L'!$11:$11,'P&amp;L'!$12:$12,'P&amp;L'!#REF!,'P&amp;L'!$13:$13,'P&amp;L'!$14:$14,'P&amp;L'!$15:$15,'P&amp;L'!$17:$17,'P&amp;L'!$22:$22,'P&amp;L'!$23:$23,'P&amp;L'!$25:$25,'P&amp;L'!$26:$26,'P&amp;L'!$27:$27</definedName>
    <definedName name="QB_DATA_1" localSheetId="0" hidden="1">'P&amp;L'!#REF!,'P&amp;L'!$31:$31,'P&amp;L'!$32:$32,'P&amp;L'!$33:$33,'P&amp;L'!$34:$34,'P&amp;L'!$35:$35,'P&amp;L'!$36:$36,'P&amp;L'!$37:$37,'P&amp;L'!$38:$38,'P&amp;L'!$39:$39,'P&amp;L'!$41:$41,'P&amp;L'!$44:$44,'P&amp;L'!$45:$45,'P&amp;L'!$48:$48,'P&amp;L'!$49:$49,'P&amp;L'!$54:$54</definedName>
    <definedName name="QB_DATA_2" localSheetId="0" hidden="1">'P&amp;L'!$55:$55,'P&amp;L'!$59:$59</definedName>
    <definedName name="QB_FORMULA_0" localSheetId="0" hidden="1">'P&amp;L'!#REF!,'P&amp;L'!$G$5,'P&amp;L'!#REF!,'P&amp;L'!#REF!,'P&amp;L'!#REF!,'P&amp;L'!#REF!,'P&amp;L'!$G$16,'P&amp;L'!#REF!,'P&amp;L'!#REF!,'P&amp;L'!#REF!,'P&amp;L'!#REF!,'P&amp;L'!$G$18,'P&amp;L'!#REF!,'P&amp;L'!#REF!,'P&amp;L'!#REF!,'P&amp;L'!#REF!</definedName>
    <definedName name="QB_FORMULA_1" localSheetId="0" hidden="1">'P&amp;L'!$G$24,'P&amp;L'!#REF!,'P&amp;L'!#REF!,'P&amp;L'!#REF!,'P&amp;L'!#REF!,'P&amp;L'!$G$28,'P&amp;L'!#REF!,'P&amp;L'!#REF!,'P&amp;L'!#REF!,'P&amp;L'!#REF!,'P&amp;L'!$G$40,'P&amp;L'!#REF!,'P&amp;L'!#REF!,'P&amp;L'!#REF!,'P&amp;L'!#REF!,'P&amp;L'!$G$42</definedName>
    <definedName name="QB_FORMULA_2" localSheetId="0" hidden="1">'P&amp;L'!#REF!,'P&amp;L'!#REF!,'P&amp;L'!#REF!,'P&amp;L'!#REF!,'P&amp;L'!$G$46,'P&amp;L'!#REF!,'P&amp;L'!#REF!,'P&amp;L'!#REF!,'P&amp;L'!$G$50,'P&amp;L'!#REF!,'P&amp;L'!#REF!,'P&amp;L'!#REF!,'P&amp;L'!#REF!,'P&amp;L'!$G$51,'P&amp;L'!#REF!,'P&amp;L'!#REF!</definedName>
    <definedName name="QB_FORMULA_3" localSheetId="0" hidden="1">'P&amp;L'!#REF!,'P&amp;L'!#REF!,'P&amp;L'!$G$56,'P&amp;L'!#REF!,'P&amp;L'!#REF!,'P&amp;L'!#REF!,'P&amp;L'!#REF!,'P&amp;L'!$G$60,'P&amp;L'!#REF!,'P&amp;L'!#REF!,'P&amp;L'!#REF!,'P&amp;L'!#REF!,'P&amp;L'!$G$61,'P&amp;L'!#REF!,'P&amp;L'!#REF!</definedName>
    <definedName name="QB_ROW_105240" localSheetId="0" hidden="1">'P&amp;L'!$E$41</definedName>
    <definedName name="QB_ROW_108250" localSheetId="0" hidden="1">'P&amp;L'!$F$33</definedName>
    <definedName name="QB_ROW_11020" localSheetId="0" hidden="1">'P&amp;L'!$C$52</definedName>
    <definedName name="QB_ROW_11320" localSheetId="0" hidden="1">'P&amp;L'!$C$56</definedName>
    <definedName name="QB_ROW_123240" localSheetId="0" hidden="1">'P&amp;L'!#REF!</definedName>
    <definedName name="QB_ROW_13320" localSheetId="0" hidden="1">'P&amp;L'!$C$59</definedName>
    <definedName name="QB_ROW_141250" localSheetId="0" hidden="1">'P&amp;L'!$F$34</definedName>
    <definedName name="QB_ROW_15340" localSheetId="0" hidden="1">'P&amp;L'!#REF!</definedName>
    <definedName name="QB_ROW_171250" localSheetId="0" hidden="1">'P&amp;L'!$F$23</definedName>
    <definedName name="QB_ROW_18030" localSheetId="0" hidden="1">'P&amp;L'!$D$8</definedName>
    <definedName name="QB_ROW_18301" localSheetId="0" hidden="1">'P&amp;L'!$A$61</definedName>
    <definedName name="QB_ROW_18330" localSheetId="0" hidden="1">'P&amp;L'!$D$16</definedName>
    <definedName name="QB_ROW_189240" localSheetId="0" hidden="1">'P&amp;L'!$E$12</definedName>
    <definedName name="QB_ROW_192240" localSheetId="0" hidden="1">'P&amp;L'!#REF!</definedName>
    <definedName name="QB_ROW_193250" localSheetId="0" hidden="1">'P&amp;L'!$F$22</definedName>
    <definedName name="QB_ROW_194030" localSheetId="0" hidden="1">'P&amp;L'!$D$43</definedName>
    <definedName name="QB_ROW_194330" localSheetId="0" hidden="1">'P&amp;L'!$D$46</definedName>
    <definedName name="QB_ROW_195240" localSheetId="0" hidden="1">'P&amp;L'!$E$44</definedName>
    <definedName name="QB_ROW_196240" localSheetId="0" hidden="1">'P&amp;L'!$E$45</definedName>
    <definedName name="QB_ROW_197230" localSheetId="0" hidden="1">'P&amp;L'!$D$54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'P&amp;L'!$B$60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'P&amp;L'!$D$28</definedName>
    <definedName name="QB_ROW_30240" localSheetId="0" hidden="1">'P&amp;L'!$E$26</definedName>
    <definedName name="QB_ROW_31240" localSheetId="0" hidden="1">'P&amp;L'!$E$25</definedName>
    <definedName name="QB_ROW_36240" localSheetId="0" hidden="1">'P&amp;L'!$E$27</definedName>
    <definedName name="QB_ROW_37030" localSheetId="0" hidden="1">'P&amp;L'!$D$29</definedName>
    <definedName name="QB_ROW_37330" localSheetId="0" hidden="1">'P&amp;L'!$D$42</definedName>
    <definedName name="QB_ROW_39040" localSheetId="0" hidden="1">'P&amp;L'!$E$30</definedName>
    <definedName name="QB_ROW_39340" localSheetId="0" hidden="1">'P&amp;L'!$E$40</definedName>
    <definedName name="QB_ROW_44030" localSheetId="0" hidden="1">'P&amp;L'!$D$47</definedName>
    <definedName name="QB_ROW_44330" localSheetId="0" hidden="1">'P&amp;L'!$D$50</definedName>
    <definedName name="QB_ROW_45240" localSheetId="0" hidden="1">'P&amp;L'!$E$48</definedName>
    <definedName name="QB_ROW_46240" localSheetId="0" hidden="1">'P&amp;L'!$E$49</definedName>
    <definedName name="QB_ROW_47220" localSheetId="0" hidden="1">'P&amp;L'!$C$4</definedName>
    <definedName name="QB_ROW_66250" localSheetId="0" hidden="1">'P&amp;L'!$F$38</definedName>
    <definedName name="QB_ROW_67250" localSheetId="0" hidden="1">'P&amp;L'!$F$37</definedName>
    <definedName name="QB_ROW_68250" localSheetId="0" hidden="1">'P&amp;L'!$F$32</definedName>
    <definedName name="QB_ROW_70250" localSheetId="0" hidden="1">'P&amp;L'!$F$35</definedName>
    <definedName name="QB_ROW_71250" localSheetId="0" hidden="1">'P&amp;L'!$F$36</definedName>
    <definedName name="QB_ROW_73250" localSheetId="0" hidden="1">'P&amp;L'!$F$31</definedName>
    <definedName name="QB_ROW_79230" localSheetId="0" hidden="1">'P&amp;L'!$D$55</definedName>
    <definedName name="QB_ROW_8020" localSheetId="0" hidden="1">'P&amp;L'!$C$7</definedName>
    <definedName name="QB_ROW_82250" localSheetId="0" hidden="1">'P&amp;L'!$F$39</definedName>
    <definedName name="QB_ROW_8320" localSheetId="0" hidden="1">'P&amp;L'!$C$18</definedName>
    <definedName name="QB_ROW_9020" localSheetId="0" hidden="1">'P&amp;L'!$C$19</definedName>
    <definedName name="QB_ROW_9320" localSheetId="0" hidden="1">'P&amp;L'!$C$51</definedName>
    <definedName name="QB_ROW_97040" localSheetId="0" hidden="1">'P&amp;L'!$E$21</definedName>
    <definedName name="QB_ROW_97340" localSheetId="0" hidden="1">'P&amp;L'!$E$24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20200531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20200501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0" i="1"/>
  <c r="J46" i="1"/>
  <c r="J42" i="1"/>
  <c r="J40" i="1"/>
  <c r="J28" i="1"/>
  <c r="J51" i="1" s="1"/>
  <c r="J24" i="1"/>
  <c r="J16" i="1"/>
  <c r="J18" i="1" s="1"/>
  <c r="J5" i="1"/>
  <c r="H56" i="1"/>
  <c r="H50" i="1"/>
  <c r="H24" i="1"/>
  <c r="H28" i="1" s="1"/>
  <c r="H51" i="1" s="1"/>
  <c r="H60" i="1" s="1"/>
  <c r="H61" i="1" s="1"/>
  <c r="I59" i="1"/>
  <c r="I55" i="1"/>
  <c r="I54" i="1"/>
  <c r="I53" i="1"/>
  <c r="I49" i="1"/>
  <c r="I48" i="1"/>
  <c r="I45" i="1"/>
  <c r="I44" i="1"/>
  <c r="I41" i="1"/>
  <c r="I39" i="1"/>
  <c r="I38" i="1"/>
  <c r="I37" i="1"/>
  <c r="I36" i="1"/>
  <c r="I35" i="1"/>
  <c r="I34" i="1"/>
  <c r="I33" i="1"/>
  <c r="I32" i="1"/>
  <c r="I31" i="1"/>
  <c r="I27" i="1"/>
  <c r="I26" i="1"/>
  <c r="I25" i="1"/>
  <c r="I23" i="1"/>
  <c r="I22" i="1"/>
  <c r="H18" i="1"/>
  <c r="I17" i="1"/>
  <c r="I15" i="1"/>
  <c r="I14" i="1"/>
  <c r="I13" i="1"/>
  <c r="I12" i="1"/>
  <c r="I11" i="1"/>
  <c r="I10" i="1"/>
  <c r="I9" i="1"/>
  <c r="I4" i="1"/>
  <c r="J60" i="1" l="1"/>
  <c r="J61" i="1" s="1"/>
  <c r="G56" i="1"/>
  <c r="I56" i="1" s="1"/>
  <c r="G50" i="1"/>
  <c r="I50" i="1" s="1"/>
  <c r="G46" i="1"/>
  <c r="I46" i="1" s="1"/>
  <c r="G40" i="1"/>
  <c r="G24" i="1"/>
  <c r="G16" i="1"/>
  <c r="G5" i="1"/>
  <c r="I5" i="1" s="1"/>
  <c r="G18" i="1" l="1"/>
  <c r="I18" i="1" s="1"/>
  <c r="I16" i="1"/>
  <c r="G28" i="1"/>
  <c r="I24" i="1"/>
  <c r="I28" i="1" s="1"/>
  <c r="G42" i="1"/>
  <c r="I42" i="1" s="1"/>
  <c r="I40" i="1"/>
  <c r="I51" i="1" l="1"/>
  <c r="G51" i="1"/>
  <c r="G60" i="1" l="1"/>
  <c r="G61" i="1" l="1"/>
  <c r="I61" i="1" s="1"/>
  <c r="I60" i="1"/>
</calcChain>
</file>

<file path=xl/sharedStrings.xml><?xml version="1.0" encoding="utf-8"?>
<sst xmlns="http://schemas.openxmlformats.org/spreadsheetml/2006/main" count="74" uniqueCount="71">
  <si>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</si>
  <si>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</si>
  <si>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</si>
  <si>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</si>
  <si>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</si>
  <si>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</si>
  <si>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</si>
  <si>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</si>
  <si>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</si>
  <si>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</si>
  <si>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</si>
  <si>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</si>
  <si>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</si>
  <si>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</si>
  <si>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</si>
  <si>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</si>
  <si>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</si>
  <si>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</si>
  <si>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</si>
  <si>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</si>
  <si>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</si>
  <si>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</si>
  <si>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</si>
  <si>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</si>
  <si>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</si>
  <si>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</si>
  <si>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Events</t>
  </si>
  <si>
    <t>Earth Day</t>
  </si>
  <si>
    <t>Award Ceremony Refreshments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</si>
  <si>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</si>
  <si>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</si>
  <si>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</si>
  <si>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</si>
  <si>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</si>
  <si>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</si>
  <si>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</si>
  <si>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</si>
  <si>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VANC Spring Mixer</t>
  </si>
  <si>
    <t>Total Events</t>
  </si>
  <si>
    <t>Food Pantry Assistance</t>
  </si>
  <si>
    <t>OneGeneration</t>
  </si>
  <si>
    <t>West Valley Food Pantry</t>
  </si>
  <si>
    <t>Total Food Pantry Assistance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</si>
  <si>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</si>
  <si>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</si>
  <si>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</si>
  <si>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</si>
  <si>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</si>
  <si>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</si>
  <si>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West Valley Boys &amp; Girls Club "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</si>
  <si>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</si>
  <si>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</si>
  <si>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</si>
  <si>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</si>
  <si>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</si>
  <si>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Actual Jul '19 - May 20</t>
  </si>
  <si>
    <t>Estimated FYE 6/30/2020</t>
  </si>
  <si>
    <t>Estimated June 2020 Encumbrances</t>
  </si>
  <si>
    <t>Southern Ca Preparedness Fdn</t>
  </si>
  <si>
    <t>Proposed Budget 2020-2021</t>
  </si>
  <si>
    <t>Comments</t>
  </si>
  <si>
    <t>Allows for increase</t>
  </si>
  <si>
    <t>Estimated</t>
  </si>
  <si>
    <t>Replacement Board Members/Elections</t>
  </si>
  <si>
    <t>$40/Month</t>
  </si>
  <si>
    <t>$150/month</t>
  </si>
  <si>
    <t>500 Elections</t>
  </si>
  <si>
    <t>Reduction from $42,000 by Mayor/Council. Does not include any rollover.</t>
  </si>
  <si>
    <t>Funds not designated for expenditures</t>
  </si>
  <si>
    <t>$200/Meeting X 13. Meeting refreshments</t>
  </si>
  <si>
    <t>$200/meeting x 13. Meeting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</si>
</sst>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7" fontId="4" fillId="0" borderId="1" xfId="0" applyNumberFormat="1" applyFont="1" applyBorder="1"/>
    <xf numFmtId="39" fontId="4" fillId="0" borderId="0" xfId="0" applyNumberFormat="1" applyFont="1"/>
    <xf numFmtId="39" fontId="4" fillId="0" borderId="1" xfId="0" applyNumberFormat="1" applyFont="1" applyBorder="1"/>
    <xf numFmtId="39" fontId="4" fillId="0" borderId="0" xfId="0" applyNumberFormat="1" applyFont="1" applyBorder="1"/>
    <xf numFmtId="39" fontId="4" fillId="0" borderId="2" xfId="0" applyNumberFormat="1" applyFont="1" applyBorder="1"/>
    <xf numFmtId="39" fontId="4" fillId="0" borderId="4" xfId="0" applyNumberFormat="1" applyFont="1" applyBorder="1"/>
    <xf numFmtId="7" fontId="5" fillId="0" borderId="3" xfId="0" applyNumberFormat="1" applyFont="1" applyBorder="1"/>
    <xf numFmtId="39" fontId="0" fillId="0" borderId="1" xfId="0" applyNumberFormat="1" applyFont="1" applyBorder="1"/>
    <xf numFmtId="39" fontId="0" fillId="0" borderId="0" xfId="0" applyNumberFormat="1" applyFont="1"/>
    <xf numFmtId="39" fontId="0" fillId="0" borderId="2" xfId="0" applyNumberFormat="1" applyFont="1" applyBorder="1"/>
    <xf numFmtId="7" fontId="0" fillId="0" borderId="1" xfId="0" applyNumberFormat="1" applyFont="1" applyBorder="1"/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62"/>
  <sheetViews>
    <sheetView tabSelected="1" workbookViewId="0">
      <pane xSplit="6" ySplit="2" topLeftCell="G55" activePane="bottomRight" state="frozenSplit"/>
      <selection pane="topRight" activeCell="G1" sqref="G1"/>
      <selection pane="bottomLeft" activeCell="A3" sqref="A3"/>
      <selection pane="bottomRight" activeCell="K18" sqref="K18"/>
    </sheetView>
  </sheetViews>
  <sheetFormatPr defaultRowHeight="15" x14ac:dyDescent="0.25"/>
  <cols>
    <col min="1" max="5" width="6" style="6" customWidth="1"/>
    <col min="6" max="6" width="29.7109375" style="6" customWidth="1"/>
    <col min="7" max="7" width="12.5703125" style="7" bestFit="1" customWidth="1"/>
    <col min="8" max="9" width="13.5703125" style="7" customWidth="1"/>
    <col min="10" max="10" width="12" customWidth="1"/>
    <col min="11" max="11" width="38.85546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2"/>
      <c r="H1" s="2"/>
      <c r="I1" s="2"/>
    </row>
    <row r="2" spans="1:11" s="9" customFormat="1" ht="60.75" thickBot="1" x14ac:dyDescent="0.3">
      <c r="A2" s="8"/>
      <c r="B2" s="8"/>
      <c r="C2" s="8"/>
      <c r="D2" s="8"/>
      <c r="E2" s="8"/>
      <c r="F2" s="8"/>
      <c r="G2" s="22" t="s">
        <v>55</v>
      </c>
      <c r="H2" s="23" t="s">
        <v>57</v>
      </c>
      <c r="I2" s="23" t="s">
        <v>56</v>
      </c>
      <c r="J2" s="24" t="s">
        <v>59</v>
      </c>
      <c r="K2" s="9" t="s">
        <v>60</v>
      </c>
    </row>
    <row r="3" spans="1:11" x14ac:dyDescent="0.25">
      <c r="A3" s="1"/>
      <c r="B3" s="1" t="s">
        <v>0</v>
      </c>
      <c r="C3" s="1"/>
      <c r="D3" s="1"/>
      <c r="E3" s="1"/>
      <c r="F3" s="1"/>
      <c r="G3" s="3"/>
      <c r="H3" s="4"/>
      <c r="I3" s="4"/>
    </row>
    <row r="4" spans="1:11" ht="45.75" thickBot="1" x14ac:dyDescent="0.3">
      <c r="A4" s="1"/>
      <c r="B4" s="1"/>
      <c r="C4" s="1" t="s">
        <v>1</v>
      </c>
      <c r="D4" s="1"/>
      <c r="E4" s="1"/>
      <c r="F4" s="1"/>
      <c r="G4" s="10">
        <v>49272.27</v>
      </c>
      <c r="H4" s="10"/>
      <c r="I4" s="10">
        <f>G4+H4</f>
        <v>49272.27</v>
      </c>
      <c r="J4" s="20">
        <v>32000</v>
      </c>
      <c r="K4" s="21" t="s">
        <v>67</v>
      </c>
    </row>
    <row r="5" spans="1:11" x14ac:dyDescent="0.25">
      <c r="A5" s="1"/>
      <c r="B5" s="1" t="s">
        <v>2</v>
      </c>
      <c r="C5" s="1"/>
      <c r="D5" s="1"/>
      <c r="E5" s="1"/>
      <c r="F5" s="1"/>
      <c r="G5" s="11">
        <f>ROUND(SUM(G3:G4),5)</f>
        <v>49272.27</v>
      </c>
      <c r="H5" s="11"/>
      <c r="I5" s="11">
        <f>G5+H5</f>
        <v>49272.27</v>
      </c>
      <c r="J5" s="11">
        <f>SUM(J4)</f>
        <v>32000</v>
      </c>
    </row>
    <row r="6" spans="1:11" x14ac:dyDescent="0.25">
      <c r="A6" s="1"/>
      <c r="B6" s="1" t="s">
        <v>3</v>
      </c>
      <c r="C6" s="1"/>
      <c r="D6" s="1"/>
      <c r="E6" s="1"/>
      <c r="F6" s="1"/>
      <c r="G6" s="11"/>
      <c r="H6" s="11"/>
      <c r="I6" s="11"/>
      <c r="J6" s="18"/>
    </row>
    <row r="7" spans="1:11" x14ac:dyDescent="0.25">
      <c r="A7" s="1"/>
      <c r="B7" s="1"/>
      <c r="C7" s="1" t="s">
        <v>4</v>
      </c>
      <c r="D7" s="1"/>
      <c r="E7" s="1"/>
      <c r="F7" s="1"/>
      <c r="G7" s="11"/>
      <c r="H7" s="11"/>
      <c r="I7" s="11"/>
      <c r="J7" s="18"/>
    </row>
    <row r="8" spans="1:11" x14ac:dyDescent="0.25">
      <c r="A8" s="1"/>
      <c r="B8" s="1"/>
      <c r="C8" s="1"/>
      <c r="D8" s="1" t="s">
        <v>5</v>
      </c>
      <c r="E8" s="1"/>
      <c r="F8" s="1"/>
      <c r="G8" s="11"/>
      <c r="H8" s="11"/>
      <c r="I8" s="11"/>
      <c r="J8" s="18"/>
    </row>
    <row r="9" spans="1:11" x14ac:dyDescent="0.25">
      <c r="A9" s="1"/>
      <c r="B9" s="1"/>
      <c r="C9" s="1"/>
      <c r="D9" s="1"/>
      <c r="E9" s="1" t="s">
        <v>6</v>
      </c>
      <c r="F9" s="1"/>
      <c r="G9" s="11">
        <v>32.840000000000003</v>
      </c>
      <c r="H9" s="11"/>
      <c r="I9" s="11">
        <f t="shared" ref="I9:I18" si="0">G9+H9</f>
        <v>32.840000000000003</v>
      </c>
      <c r="J9" s="18">
        <v>100</v>
      </c>
    </row>
    <row r="10" spans="1:11" x14ac:dyDescent="0.25">
      <c r="A10" s="1"/>
      <c r="B10" s="1"/>
      <c r="C10" s="1"/>
      <c r="D10" s="1"/>
      <c r="E10" s="1" t="s">
        <v>7</v>
      </c>
      <c r="F10" s="1"/>
      <c r="G10" s="11">
        <v>4.16</v>
      </c>
      <c r="H10" s="11"/>
      <c r="I10" s="11">
        <f t="shared" si="0"/>
        <v>4.16</v>
      </c>
      <c r="J10" s="18">
        <v>100</v>
      </c>
    </row>
    <row r="11" spans="1:11" x14ac:dyDescent="0.25">
      <c r="A11" s="1"/>
      <c r="B11" s="1"/>
      <c r="C11" s="1"/>
      <c r="D11" s="1"/>
      <c r="E11" s="1" t="s">
        <v>8</v>
      </c>
      <c r="F11" s="1"/>
      <c r="G11" s="11">
        <v>1295.49</v>
      </c>
      <c r="H11" s="11"/>
      <c r="I11" s="11">
        <f t="shared" si="0"/>
        <v>1295.49</v>
      </c>
      <c r="J11" s="18">
        <v>2600</v>
      </c>
      <c r="K11" t="s">
        <v>69</v>
      </c>
    </row>
    <row r="12" spans="1:11" x14ac:dyDescent="0.25">
      <c r="A12" s="1"/>
      <c r="B12" s="1"/>
      <c r="C12" s="1"/>
      <c r="D12" s="1"/>
      <c r="E12" s="1" t="s">
        <v>9</v>
      </c>
      <c r="F12" s="1"/>
      <c r="G12" s="11">
        <v>183.82</v>
      </c>
      <c r="H12" s="11"/>
      <c r="I12" s="11">
        <f t="shared" si="0"/>
        <v>183.82</v>
      </c>
      <c r="J12" s="18">
        <v>0</v>
      </c>
    </row>
    <row r="13" spans="1:11" x14ac:dyDescent="0.25">
      <c r="A13" s="1"/>
      <c r="B13" s="1"/>
      <c r="C13" s="1"/>
      <c r="D13" s="1"/>
      <c r="E13" s="1" t="s">
        <v>10</v>
      </c>
      <c r="F13" s="1"/>
      <c r="G13" s="11">
        <v>168</v>
      </c>
      <c r="H13" s="11"/>
      <c r="I13" s="11">
        <f t="shared" si="0"/>
        <v>168</v>
      </c>
      <c r="J13" s="18">
        <v>190</v>
      </c>
      <c r="K13" t="s">
        <v>61</v>
      </c>
    </row>
    <row r="14" spans="1:11" x14ac:dyDescent="0.25">
      <c r="A14" s="1"/>
      <c r="B14" s="1"/>
      <c r="C14" s="1"/>
      <c r="D14" s="1"/>
      <c r="E14" s="1" t="s">
        <v>11</v>
      </c>
      <c r="F14" s="1"/>
      <c r="G14" s="11">
        <v>31.93</v>
      </c>
      <c r="H14" s="11"/>
      <c r="I14" s="11">
        <f t="shared" si="0"/>
        <v>31.93</v>
      </c>
      <c r="J14" s="18">
        <v>100</v>
      </c>
    </row>
    <row r="15" spans="1:11" ht="15.75" thickBot="1" x14ac:dyDescent="0.3">
      <c r="A15" s="1"/>
      <c r="B15" s="1"/>
      <c r="C15" s="1"/>
      <c r="D15" s="1"/>
      <c r="E15" s="1" t="s">
        <v>12</v>
      </c>
      <c r="F15" s="1"/>
      <c r="G15" s="12">
        <v>52.26</v>
      </c>
      <c r="H15" s="12"/>
      <c r="I15" s="12">
        <f t="shared" si="0"/>
        <v>52.26</v>
      </c>
      <c r="J15" s="17">
        <v>80</v>
      </c>
      <c r="K15" t="s">
        <v>61</v>
      </c>
    </row>
    <row r="16" spans="1:11" x14ac:dyDescent="0.25">
      <c r="A16" s="1"/>
      <c r="B16" s="1"/>
      <c r="C16" s="1"/>
      <c r="D16" s="1" t="s">
        <v>13</v>
      </c>
      <c r="E16" s="1"/>
      <c r="F16" s="1"/>
      <c r="G16" s="11">
        <f>ROUND(SUM(G8:G15),5)</f>
        <v>1768.5</v>
      </c>
      <c r="H16" s="11"/>
      <c r="I16" s="11">
        <f t="shared" si="0"/>
        <v>1768.5</v>
      </c>
      <c r="J16" s="18">
        <f>SUM(J9:J15)</f>
        <v>3170</v>
      </c>
    </row>
    <row r="17" spans="1:11" ht="15.75" thickBot="1" x14ac:dyDescent="0.3">
      <c r="A17" s="1"/>
      <c r="B17" s="1"/>
      <c r="C17" s="1"/>
      <c r="D17" s="1" t="s">
        <v>14</v>
      </c>
      <c r="E17" s="1"/>
      <c r="F17" s="1"/>
      <c r="G17" s="12">
        <v>1732.5</v>
      </c>
      <c r="H17" s="12">
        <v>400</v>
      </c>
      <c r="I17" s="12">
        <f t="shared" si="0"/>
        <v>2132.5</v>
      </c>
      <c r="J17" s="17">
        <v>2600</v>
      </c>
      <c r="K17" t="s">
        <v>70</v>
      </c>
    </row>
    <row r="18" spans="1:11" x14ac:dyDescent="0.25">
      <c r="A18" s="1"/>
      <c r="B18" s="1"/>
      <c r="C18" s="1" t="s">
        <v>15</v>
      </c>
      <c r="D18" s="1"/>
      <c r="E18" s="1"/>
      <c r="F18" s="1"/>
      <c r="G18" s="11">
        <f>ROUND(G7+SUM(G16:G17),5)</f>
        <v>3501</v>
      </c>
      <c r="H18" s="11">
        <f>SUM(H16:H17)</f>
        <v>400</v>
      </c>
      <c r="I18" s="11">
        <f t="shared" si="0"/>
        <v>3901</v>
      </c>
      <c r="J18" s="18">
        <f>SUM(J16:J17)</f>
        <v>5770</v>
      </c>
    </row>
    <row r="19" spans="1:11" x14ac:dyDescent="0.25">
      <c r="A19" s="1"/>
      <c r="B19" s="1"/>
      <c r="C19" s="1" t="s">
        <v>16</v>
      </c>
      <c r="D19" s="1"/>
      <c r="E19" s="1"/>
      <c r="F19" s="1"/>
      <c r="G19" s="11"/>
      <c r="H19" s="11"/>
      <c r="I19" s="11"/>
      <c r="J19" s="18"/>
    </row>
    <row r="20" spans="1:11" x14ac:dyDescent="0.25">
      <c r="A20" s="1"/>
      <c r="B20" s="1"/>
      <c r="C20" s="1"/>
      <c r="D20" s="1" t="s">
        <v>17</v>
      </c>
      <c r="E20" s="1"/>
      <c r="F20" s="1"/>
      <c r="G20" s="11"/>
      <c r="H20" s="11"/>
      <c r="I20" s="11"/>
      <c r="J20" s="18"/>
    </row>
    <row r="21" spans="1:11" x14ac:dyDescent="0.25">
      <c r="A21" s="1"/>
      <c r="B21" s="1"/>
      <c r="C21" s="1"/>
      <c r="D21" s="1"/>
      <c r="E21" s="1" t="s">
        <v>18</v>
      </c>
      <c r="F21" s="1"/>
      <c r="G21" s="11"/>
      <c r="H21" s="11"/>
      <c r="I21" s="11"/>
      <c r="J21" s="18"/>
    </row>
    <row r="22" spans="1:11" x14ac:dyDescent="0.25">
      <c r="A22" s="1"/>
      <c r="B22" s="1"/>
      <c r="C22" s="1"/>
      <c r="D22" s="1"/>
      <c r="E22" s="1"/>
      <c r="F22" s="1" t="s">
        <v>19</v>
      </c>
      <c r="G22" s="11">
        <v>0</v>
      </c>
      <c r="H22" s="11">
        <v>10905.38</v>
      </c>
      <c r="I22" s="11">
        <f t="shared" ref="I22:I61" si="1">G22+H22</f>
        <v>10905.38</v>
      </c>
      <c r="J22" s="18"/>
    </row>
    <row r="23" spans="1:11" ht="15.75" thickBot="1" x14ac:dyDescent="0.3">
      <c r="A23" s="1"/>
      <c r="B23" s="1"/>
      <c r="C23" s="1"/>
      <c r="D23" s="1"/>
      <c r="E23" s="1"/>
      <c r="F23" s="1" t="s">
        <v>20</v>
      </c>
      <c r="G23" s="12">
        <v>0</v>
      </c>
      <c r="H23" s="12"/>
      <c r="I23" s="12">
        <f t="shared" si="1"/>
        <v>0</v>
      </c>
      <c r="J23" s="17">
        <v>1500</v>
      </c>
      <c r="K23" t="s">
        <v>62</v>
      </c>
    </row>
    <row r="24" spans="1:11" x14ac:dyDescent="0.25">
      <c r="A24" s="1"/>
      <c r="B24" s="1"/>
      <c r="C24" s="1"/>
      <c r="D24" s="1"/>
      <c r="E24" s="1" t="s">
        <v>21</v>
      </c>
      <c r="F24" s="1"/>
      <c r="G24" s="11">
        <f>ROUND(SUM(G21:G23),5)</f>
        <v>0</v>
      </c>
      <c r="H24" s="11">
        <f>SUM(H22:H23)</f>
        <v>10905.38</v>
      </c>
      <c r="I24" s="11">
        <f t="shared" si="1"/>
        <v>10905.38</v>
      </c>
      <c r="J24" s="18">
        <f>SUM(J23)</f>
        <v>1500</v>
      </c>
    </row>
    <row r="25" spans="1:11" x14ac:dyDescent="0.25">
      <c r="A25" s="1"/>
      <c r="B25" s="1"/>
      <c r="C25" s="1"/>
      <c r="D25" s="1"/>
      <c r="E25" s="1" t="s">
        <v>22</v>
      </c>
      <c r="F25" s="1"/>
      <c r="G25" s="11">
        <v>163.16</v>
      </c>
      <c r="H25" s="11"/>
      <c r="I25" s="11">
        <f t="shared" si="1"/>
        <v>163.16</v>
      </c>
      <c r="J25" s="18"/>
    </row>
    <row r="26" spans="1:11" x14ac:dyDescent="0.25">
      <c r="A26" s="1"/>
      <c r="B26" s="1"/>
      <c r="C26" s="1"/>
      <c r="D26" s="1"/>
      <c r="E26" s="1" t="s">
        <v>23</v>
      </c>
      <c r="F26" s="1"/>
      <c r="G26" s="11">
        <v>2639.39</v>
      </c>
      <c r="H26" s="11"/>
      <c r="I26" s="11">
        <f t="shared" si="1"/>
        <v>2639.39</v>
      </c>
      <c r="J26" s="18"/>
    </row>
    <row r="27" spans="1:11" ht="15.75" thickBot="1" x14ac:dyDescent="0.3">
      <c r="A27" s="1"/>
      <c r="B27" s="1"/>
      <c r="C27" s="1"/>
      <c r="D27" s="1"/>
      <c r="E27" s="1" t="s">
        <v>24</v>
      </c>
      <c r="F27" s="1"/>
      <c r="G27" s="12">
        <v>0</v>
      </c>
      <c r="H27" s="12"/>
      <c r="I27" s="12">
        <f t="shared" si="1"/>
        <v>0</v>
      </c>
      <c r="J27" s="17">
        <v>250</v>
      </c>
      <c r="K27" t="s">
        <v>63</v>
      </c>
    </row>
    <row r="28" spans="1:11" x14ac:dyDescent="0.25">
      <c r="A28" s="1"/>
      <c r="B28" s="1"/>
      <c r="C28" s="1"/>
      <c r="D28" s="1" t="s">
        <v>25</v>
      </c>
      <c r="E28" s="1"/>
      <c r="F28" s="1"/>
      <c r="G28" s="11">
        <f>ROUND(G20+SUM(G24:G27),5)</f>
        <v>2802.55</v>
      </c>
      <c r="H28" s="11">
        <f t="shared" ref="H28:I28" si="2">ROUND(H20+SUM(H24:H27),5)</f>
        <v>10905.38</v>
      </c>
      <c r="I28" s="11">
        <f t="shared" si="2"/>
        <v>13707.93</v>
      </c>
      <c r="J28" s="18">
        <f>SUM(J24:J27)</f>
        <v>1750</v>
      </c>
    </row>
    <row r="29" spans="1:11" x14ac:dyDescent="0.25">
      <c r="A29" s="1"/>
      <c r="B29" s="1"/>
      <c r="C29" s="1"/>
      <c r="D29" s="1" t="s">
        <v>26</v>
      </c>
      <c r="E29" s="1"/>
      <c r="F29" s="1"/>
      <c r="G29" s="11"/>
      <c r="H29" s="11"/>
      <c r="I29" s="11"/>
      <c r="J29" s="18"/>
    </row>
    <row r="30" spans="1:11" x14ac:dyDescent="0.25">
      <c r="A30" s="1"/>
      <c r="B30" s="1"/>
      <c r="C30" s="1"/>
      <c r="D30" s="1"/>
      <c r="E30" s="1" t="s">
        <v>27</v>
      </c>
      <c r="F30" s="1"/>
      <c r="G30" s="11"/>
      <c r="H30" s="11"/>
      <c r="I30" s="11"/>
      <c r="J30" s="18"/>
    </row>
    <row r="31" spans="1:11" x14ac:dyDescent="0.25">
      <c r="A31" s="1"/>
      <c r="B31" s="1"/>
      <c r="C31" s="1"/>
      <c r="D31" s="1"/>
      <c r="E31" s="1"/>
      <c r="F31" s="1" t="s">
        <v>28</v>
      </c>
      <c r="G31" s="11">
        <v>0</v>
      </c>
      <c r="H31" s="11"/>
      <c r="I31" s="11">
        <f t="shared" si="1"/>
        <v>0</v>
      </c>
      <c r="J31" s="18"/>
    </row>
    <row r="32" spans="1:11" x14ac:dyDescent="0.25">
      <c r="A32" s="1"/>
      <c r="B32" s="1"/>
      <c r="C32" s="1"/>
      <c r="D32" s="1"/>
      <c r="E32" s="1"/>
      <c r="F32" s="1" t="s">
        <v>18</v>
      </c>
      <c r="G32" s="11">
        <v>180.68</v>
      </c>
      <c r="H32" s="11"/>
      <c r="I32" s="11">
        <f t="shared" si="1"/>
        <v>180.68</v>
      </c>
      <c r="J32" s="18"/>
    </row>
    <row r="33" spans="1:11" x14ac:dyDescent="0.25">
      <c r="A33" s="1"/>
      <c r="B33" s="1"/>
      <c r="C33" s="1"/>
      <c r="D33" s="1"/>
      <c r="E33" s="1"/>
      <c r="F33" s="1" t="s">
        <v>29</v>
      </c>
      <c r="G33" s="11">
        <v>0</v>
      </c>
      <c r="H33" s="11"/>
      <c r="I33" s="11">
        <f t="shared" si="1"/>
        <v>0</v>
      </c>
      <c r="J33" s="18"/>
    </row>
    <row r="34" spans="1:11" x14ac:dyDescent="0.25">
      <c r="A34" s="1"/>
      <c r="B34" s="1"/>
      <c r="C34" s="1"/>
      <c r="D34" s="1"/>
      <c r="E34" s="1"/>
      <c r="F34" s="1" t="s">
        <v>30</v>
      </c>
      <c r="G34" s="11">
        <v>0</v>
      </c>
      <c r="H34" s="11"/>
      <c r="I34" s="11">
        <f t="shared" si="1"/>
        <v>0</v>
      </c>
      <c r="J34" s="18"/>
    </row>
    <row r="35" spans="1:11" x14ac:dyDescent="0.25">
      <c r="A35" s="1"/>
      <c r="B35" s="1"/>
      <c r="C35" s="1"/>
      <c r="D35" s="1"/>
      <c r="E35" s="1"/>
      <c r="F35" s="1" t="s">
        <v>31</v>
      </c>
      <c r="G35" s="11">
        <v>0</v>
      </c>
      <c r="H35" s="11"/>
      <c r="I35" s="11">
        <f t="shared" si="1"/>
        <v>0</v>
      </c>
      <c r="J35" s="18"/>
    </row>
    <row r="36" spans="1:11" x14ac:dyDescent="0.25">
      <c r="A36" s="1"/>
      <c r="B36" s="1"/>
      <c r="C36" s="1"/>
      <c r="D36" s="1"/>
      <c r="E36" s="1"/>
      <c r="F36" s="1" t="s">
        <v>32</v>
      </c>
      <c r="G36" s="11">
        <v>0</v>
      </c>
      <c r="H36" s="11"/>
      <c r="I36" s="11">
        <f t="shared" si="1"/>
        <v>0</v>
      </c>
      <c r="J36" s="18"/>
    </row>
    <row r="37" spans="1:11" x14ac:dyDescent="0.25">
      <c r="A37" s="1"/>
      <c r="B37" s="1"/>
      <c r="C37" s="1"/>
      <c r="D37" s="1"/>
      <c r="E37" s="1"/>
      <c r="F37" s="1" t="s">
        <v>33</v>
      </c>
      <c r="G37" s="11">
        <v>41.87</v>
      </c>
      <c r="H37" s="11"/>
      <c r="I37" s="11">
        <f t="shared" si="1"/>
        <v>41.87</v>
      </c>
      <c r="J37" s="18"/>
    </row>
    <row r="38" spans="1:11" x14ac:dyDescent="0.25">
      <c r="A38" s="1"/>
      <c r="B38" s="1"/>
      <c r="C38" s="1"/>
      <c r="D38" s="1"/>
      <c r="E38" s="1"/>
      <c r="F38" s="1" t="s">
        <v>34</v>
      </c>
      <c r="G38" s="11">
        <v>426.49</v>
      </c>
      <c r="H38" s="11"/>
      <c r="I38" s="11">
        <f t="shared" si="1"/>
        <v>426.49</v>
      </c>
      <c r="J38" s="18"/>
    </row>
    <row r="39" spans="1:11" ht="15.75" thickBot="1" x14ac:dyDescent="0.3">
      <c r="A39" s="1"/>
      <c r="B39" s="1"/>
      <c r="C39" s="1"/>
      <c r="D39" s="1"/>
      <c r="E39" s="1"/>
      <c r="F39" s="1" t="s">
        <v>35</v>
      </c>
      <c r="G39" s="12">
        <v>0</v>
      </c>
      <c r="H39" s="12"/>
      <c r="I39" s="12">
        <f t="shared" si="1"/>
        <v>0</v>
      </c>
      <c r="J39" s="17"/>
    </row>
    <row r="40" spans="1:11" x14ac:dyDescent="0.25">
      <c r="A40" s="1"/>
      <c r="B40" s="1"/>
      <c r="C40" s="1"/>
      <c r="D40" s="1"/>
      <c r="E40" s="1" t="s">
        <v>36</v>
      </c>
      <c r="F40" s="1"/>
      <c r="G40" s="11">
        <f>ROUND(SUM(G30:G39),5)</f>
        <v>649.04</v>
      </c>
      <c r="H40" s="11"/>
      <c r="I40" s="11">
        <f t="shared" si="1"/>
        <v>649.04</v>
      </c>
      <c r="J40" s="18">
        <f>SUM(J31:J39)</f>
        <v>0</v>
      </c>
    </row>
    <row r="41" spans="1:11" ht="15.75" thickBot="1" x14ac:dyDescent="0.3">
      <c r="A41" s="1"/>
      <c r="B41" s="1"/>
      <c r="C41" s="1"/>
      <c r="D41" s="1"/>
      <c r="E41" s="1" t="s">
        <v>37</v>
      </c>
      <c r="F41" s="1"/>
      <c r="G41" s="12">
        <v>0</v>
      </c>
      <c r="H41" s="12"/>
      <c r="I41" s="12">
        <f t="shared" si="1"/>
        <v>0</v>
      </c>
      <c r="J41" s="17">
        <v>0</v>
      </c>
    </row>
    <row r="42" spans="1:11" x14ac:dyDescent="0.25">
      <c r="A42" s="1"/>
      <c r="B42" s="1"/>
      <c r="C42" s="1"/>
      <c r="D42" s="1" t="s">
        <v>38</v>
      </c>
      <c r="E42" s="1"/>
      <c r="F42" s="1"/>
      <c r="G42" s="11">
        <f>ROUND(SUM(G29:G29)+SUM(G40:G41),5)</f>
        <v>649.04</v>
      </c>
      <c r="H42" s="11"/>
      <c r="I42" s="11">
        <f t="shared" si="1"/>
        <v>649.04</v>
      </c>
      <c r="J42" s="18">
        <f>SUM(J40:J41)</f>
        <v>0</v>
      </c>
    </row>
    <row r="43" spans="1:11" x14ac:dyDescent="0.25">
      <c r="A43" s="1"/>
      <c r="B43" s="1"/>
      <c r="C43" s="1"/>
      <c r="D43" s="1" t="s">
        <v>39</v>
      </c>
      <c r="E43" s="1"/>
      <c r="F43" s="1"/>
      <c r="G43" s="11"/>
      <c r="H43" s="11"/>
      <c r="I43" s="11"/>
      <c r="J43" s="18"/>
    </row>
    <row r="44" spans="1:11" x14ac:dyDescent="0.25">
      <c r="A44" s="1"/>
      <c r="B44" s="1"/>
      <c r="C44" s="1"/>
      <c r="D44" s="1"/>
      <c r="E44" s="1" t="s">
        <v>40</v>
      </c>
      <c r="F44" s="1"/>
      <c r="G44" s="11">
        <v>6500</v>
      </c>
      <c r="H44" s="11"/>
      <c r="I44" s="11">
        <f t="shared" si="1"/>
        <v>6500</v>
      </c>
      <c r="J44" s="18"/>
    </row>
    <row r="45" spans="1:11" ht="15.75" thickBot="1" x14ac:dyDescent="0.3">
      <c r="A45" s="1"/>
      <c r="B45" s="1"/>
      <c r="C45" s="1"/>
      <c r="D45" s="1"/>
      <c r="E45" s="1" t="s">
        <v>41</v>
      </c>
      <c r="F45" s="1"/>
      <c r="G45" s="12">
        <v>6500</v>
      </c>
      <c r="H45" s="12"/>
      <c r="I45" s="12">
        <f t="shared" si="1"/>
        <v>6500</v>
      </c>
      <c r="J45" s="17"/>
    </row>
    <row r="46" spans="1:11" x14ac:dyDescent="0.25">
      <c r="A46" s="1"/>
      <c r="B46" s="1"/>
      <c r="C46" s="1"/>
      <c r="D46" s="1" t="s">
        <v>42</v>
      </c>
      <c r="E46" s="1"/>
      <c r="F46" s="1"/>
      <c r="G46" s="11">
        <f>ROUND(SUM(G43:G45),5)</f>
        <v>13000</v>
      </c>
      <c r="H46" s="11"/>
      <c r="I46" s="11">
        <f t="shared" si="1"/>
        <v>13000</v>
      </c>
      <c r="J46" s="18">
        <f>SUM(J44:J45)</f>
        <v>0</v>
      </c>
    </row>
    <row r="47" spans="1:11" x14ac:dyDescent="0.25">
      <c r="A47" s="1"/>
      <c r="B47" s="1"/>
      <c r="C47" s="1"/>
      <c r="D47" s="1" t="s">
        <v>43</v>
      </c>
      <c r="E47" s="1"/>
      <c r="F47" s="1"/>
      <c r="G47" s="11"/>
      <c r="H47" s="11"/>
      <c r="I47" s="11"/>
      <c r="J47" s="18"/>
    </row>
    <row r="48" spans="1:11" x14ac:dyDescent="0.25">
      <c r="A48" s="1"/>
      <c r="B48" s="1"/>
      <c r="C48" s="1"/>
      <c r="D48" s="1"/>
      <c r="E48" s="1" t="s">
        <v>44</v>
      </c>
      <c r="F48" s="1"/>
      <c r="G48" s="11">
        <v>440</v>
      </c>
      <c r="H48" s="11">
        <v>40</v>
      </c>
      <c r="I48" s="11">
        <f t="shared" si="1"/>
        <v>480</v>
      </c>
      <c r="J48" s="18">
        <v>480</v>
      </c>
      <c r="K48" t="s">
        <v>64</v>
      </c>
    </row>
    <row r="49" spans="1:11" ht="15.75" thickBot="1" x14ac:dyDescent="0.3">
      <c r="A49" s="1"/>
      <c r="B49" s="1"/>
      <c r="C49" s="1"/>
      <c r="D49" s="1"/>
      <c r="E49" s="1" t="s">
        <v>45</v>
      </c>
      <c r="F49" s="1"/>
      <c r="G49" s="13">
        <v>1650</v>
      </c>
      <c r="H49" s="12">
        <v>2150</v>
      </c>
      <c r="I49" s="12">
        <f t="shared" si="1"/>
        <v>3800</v>
      </c>
      <c r="J49" s="17">
        <v>1800</v>
      </c>
      <c r="K49" t="s">
        <v>65</v>
      </c>
    </row>
    <row r="50" spans="1:11" ht="15.75" thickBot="1" x14ac:dyDescent="0.3">
      <c r="A50" s="1"/>
      <c r="B50" s="1"/>
      <c r="C50" s="1"/>
      <c r="D50" s="1" t="s">
        <v>46</v>
      </c>
      <c r="E50" s="1"/>
      <c r="F50" s="1"/>
      <c r="G50" s="14">
        <f>ROUND(SUM(G47:G49),5)</f>
        <v>2090</v>
      </c>
      <c r="H50" s="14">
        <f>SUM(H48:H49)</f>
        <v>2190</v>
      </c>
      <c r="I50" s="14">
        <f t="shared" si="1"/>
        <v>4280</v>
      </c>
      <c r="J50" s="19">
        <f>SUM(J48:J49)</f>
        <v>2280</v>
      </c>
    </row>
    <row r="51" spans="1:11" x14ac:dyDescent="0.25">
      <c r="A51" s="1"/>
      <c r="B51" s="1"/>
      <c r="C51" s="1" t="s">
        <v>47</v>
      </c>
      <c r="D51" s="1"/>
      <c r="E51" s="1"/>
      <c r="F51" s="1"/>
      <c r="G51" s="11">
        <f>ROUND(G19+G28+G42+G46+G50,5)</f>
        <v>18541.59</v>
      </c>
      <c r="H51" s="11">
        <f t="shared" ref="H51:J51" si="3">ROUND(H19+H28+H42+H46+H50,5)</f>
        <v>13095.38</v>
      </c>
      <c r="I51" s="11">
        <f t="shared" si="3"/>
        <v>31636.97</v>
      </c>
      <c r="J51" s="11">
        <f t="shared" si="3"/>
        <v>4030</v>
      </c>
    </row>
    <row r="52" spans="1:11" x14ac:dyDescent="0.25">
      <c r="A52" s="1"/>
      <c r="B52" s="1"/>
      <c r="C52" s="1" t="s">
        <v>48</v>
      </c>
      <c r="D52" s="1"/>
      <c r="E52" s="1"/>
      <c r="F52" s="1"/>
      <c r="G52" s="11"/>
      <c r="H52" s="11"/>
      <c r="I52" s="11"/>
      <c r="J52" s="18"/>
    </row>
    <row r="53" spans="1:11" x14ac:dyDescent="0.25">
      <c r="A53" s="1"/>
      <c r="B53" s="1"/>
      <c r="C53" s="1"/>
      <c r="D53" s="1" t="s">
        <v>58</v>
      </c>
      <c r="E53" s="1"/>
      <c r="F53" s="1"/>
      <c r="G53" s="11"/>
      <c r="H53" s="11">
        <v>1000</v>
      </c>
      <c r="I53" s="11">
        <f t="shared" si="1"/>
        <v>1000</v>
      </c>
      <c r="J53" s="18"/>
    </row>
    <row r="54" spans="1:11" x14ac:dyDescent="0.25">
      <c r="A54" s="1"/>
      <c r="B54" s="1"/>
      <c r="C54" s="1"/>
      <c r="D54" s="1" t="s">
        <v>49</v>
      </c>
      <c r="E54" s="1"/>
      <c r="F54" s="1"/>
      <c r="G54" s="11">
        <v>2000</v>
      </c>
      <c r="H54" s="11"/>
      <c r="I54" s="11">
        <f t="shared" si="1"/>
        <v>2000</v>
      </c>
      <c r="J54" s="18"/>
    </row>
    <row r="55" spans="1:11" ht="15.75" thickBot="1" x14ac:dyDescent="0.3">
      <c r="A55" s="1"/>
      <c r="B55" s="1"/>
      <c r="C55" s="1"/>
      <c r="D55" s="1" t="s">
        <v>50</v>
      </c>
      <c r="E55" s="1"/>
      <c r="F55" s="1"/>
      <c r="G55" s="12">
        <v>1250</v>
      </c>
      <c r="H55" s="12"/>
      <c r="I55" s="12">
        <f t="shared" si="1"/>
        <v>1250</v>
      </c>
      <c r="J55" s="17"/>
    </row>
    <row r="56" spans="1:11" x14ac:dyDescent="0.25">
      <c r="A56" s="1"/>
      <c r="B56" s="1"/>
      <c r="C56" s="1" t="s">
        <v>51</v>
      </c>
      <c r="D56" s="1"/>
      <c r="E56" s="1"/>
      <c r="F56" s="1"/>
      <c r="G56" s="11">
        <f>ROUND(SUM(G52:G55),5)</f>
        <v>3250</v>
      </c>
      <c r="H56" s="11">
        <f>SUM(H53:H55)</f>
        <v>1000</v>
      </c>
      <c r="I56" s="11">
        <f t="shared" si="1"/>
        <v>4250</v>
      </c>
      <c r="J56" s="18">
        <f>SUM(J53:J55)</f>
        <v>0</v>
      </c>
    </row>
    <row r="57" spans="1:11" x14ac:dyDescent="0.25">
      <c r="A57" s="1"/>
      <c r="B57" s="1"/>
      <c r="C57" s="1"/>
      <c r="D57" s="1"/>
      <c r="E57" s="1"/>
      <c r="F57" s="1"/>
      <c r="G57" s="11"/>
      <c r="H57" s="11"/>
      <c r="I57" s="11"/>
      <c r="J57" s="18"/>
    </row>
    <row r="58" spans="1:11" ht="15.75" thickBot="1" x14ac:dyDescent="0.3">
      <c r="A58" s="1"/>
      <c r="B58" s="1"/>
      <c r="C58" s="1" t="s">
        <v>66</v>
      </c>
      <c r="D58" s="1"/>
      <c r="E58" s="1"/>
      <c r="F58" s="1"/>
      <c r="G58" s="12"/>
      <c r="H58" s="12"/>
      <c r="I58" s="12"/>
      <c r="J58" s="17">
        <v>3000</v>
      </c>
      <c r="K58" t="s">
        <v>62</v>
      </c>
    </row>
    <row r="59" spans="1:11" ht="15.75" thickBot="1" x14ac:dyDescent="0.3">
      <c r="A59" s="1"/>
      <c r="B59" s="1"/>
      <c r="C59" s="1" t="s">
        <v>52</v>
      </c>
      <c r="D59" s="1"/>
      <c r="E59" s="1"/>
      <c r="F59" s="1"/>
      <c r="G59" s="13">
        <v>0</v>
      </c>
      <c r="H59" s="12"/>
      <c r="I59" s="12">
        <f t="shared" si="1"/>
        <v>0</v>
      </c>
      <c r="J59" s="18">
        <v>19200</v>
      </c>
      <c r="K59" t="s">
        <v>68</v>
      </c>
    </row>
    <row r="60" spans="1:11" ht="15.75" thickBot="1" x14ac:dyDescent="0.3">
      <c r="A60" s="1"/>
      <c r="B60" s="1" t="s">
        <v>53</v>
      </c>
      <c r="C60" s="1"/>
      <c r="D60" s="1"/>
      <c r="E60" s="1"/>
      <c r="F60" s="1"/>
      <c r="G60" s="15">
        <f>ROUND(G6+G18+G51+SUM(G56:G59),5)</f>
        <v>25292.59</v>
      </c>
      <c r="H60" s="15">
        <f>ROUND(H6+H18+H51+SUM(H56:H59),5)</f>
        <v>14495.38</v>
      </c>
      <c r="I60" s="14">
        <f t="shared" si="1"/>
        <v>39787.97</v>
      </c>
      <c r="J60" s="14">
        <f>J58++J56+J51+J18+J59</f>
        <v>32000</v>
      </c>
    </row>
    <row r="61" spans="1:11" s="5" customFormat="1" ht="15.75" thickBot="1" x14ac:dyDescent="0.3">
      <c r="A61" s="1" t="s">
        <v>54</v>
      </c>
      <c r="B61" s="1"/>
      <c r="C61" s="1"/>
      <c r="D61" s="1"/>
      <c r="E61" s="1"/>
      <c r="F61" s="1"/>
      <c r="G61" s="16">
        <f>ROUND(G5-G60,5)</f>
        <v>23979.68</v>
      </c>
      <c r="H61" s="16">
        <f>ROUND(H5-H60,5)</f>
        <v>-14495.38</v>
      </c>
      <c r="I61" s="16">
        <f t="shared" si="1"/>
        <v>9484.3000000000011</v>
      </c>
      <c r="J61" s="16">
        <f>J5-J60</f>
        <v>0</v>
      </c>
    </row>
    <row r="62" spans="1:11" ht="15.75" thickTop="1" x14ac:dyDescent="0.25"/>
  </sheetData>
  <pageMargins left="0.7" right="0.7" top="0.75" bottom="0.75" header="0.1" footer="0.3"/>
  <pageSetup scale="80" fitToHeight="0" orientation="landscape" horizontalDpi="0" verticalDpi="0" r:id="rId1"/>
  <headerFooter>
    <oddHeader xml:space="preserve">&amp;C&amp;"Arial,Bold"&amp;12 Tarzana Neighborhood Council
&amp;14 Budget Worksheet
&amp;10 FYE 6/30/2021 (2020-2021)
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</vt:lpstr>
      <vt:lpstr>'P&amp;L'!Print_Titles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Terry Saucier</cp:lastModifiedBy>
  <cp:lastPrinted>2020-06-07T23:08:54Z</cp:lastPrinted>
  <dcterms:created xsi:type="dcterms:W3CDTF">2020-06-07T20:29:56Z</dcterms:created>
  <dcterms:modified xsi:type="dcterms:W3CDTF">2020-08-20T02:00:43Z</dcterms:modified>
</cp:coreProperties>
</file>