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6-25-19\"/>
    </mc:Choice>
  </mc:AlternateContent>
  <xr:revisionPtr revIDLastSave="0" documentId="8_{9262FA9C-E4BA-42A1-8836-93AFAE701495}" xr6:coauthVersionLast="43" xr6:coauthVersionMax="43" xr10:uidLastSave="{00000000-0000-0000-0000-000000000000}"/>
  <bookViews>
    <workbookView xWindow="-120" yWindow="-120" windowWidth="21840" windowHeight="13140" xr2:uid="{9AF0FE6F-D566-4E04-A4C1-33CCFC8896FC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8" i="1" l="1"/>
  <c r="H63" i="1"/>
  <c r="G51" i="1"/>
  <c r="H55" i="1"/>
  <c r="H30" i="1"/>
  <c r="I30" i="1" s="1"/>
  <c r="H45" i="1"/>
  <c r="H25" i="1"/>
  <c r="H27" i="1" s="1"/>
  <c r="I27" i="1" s="1"/>
  <c r="I69" i="1"/>
  <c r="I67" i="1"/>
  <c r="I66" i="1"/>
  <c r="I65" i="1"/>
  <c r="I62" i="1"/>
  <c r="I61" i="1"/>
  <c r="I60" i="1"/>
  <c r="I59" i="1"/>
  <c r="I58" i="1"/>
  <c r="I63" i="1" s="1"/>
  <c r="I54" i="1"/>
  <c r="I53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3" i="1"/>
  <c r="I32" i="1"/>
  <c r="I29" i="1"/>
  <c r="I26" i="1"/>
  <c r="I24" i="1"/>
  <c r="I23" i="1"/>
  <c r="I18" i="1"/>
  <c r="K18" i="1" s="1"/>
  <c r="H17" i="1"/>
  <c r="H19" i="1" s="1"/>
  <c r="I16" i="1"/>
  <c r="I15" i="1"/>
  <c r="I14" i="1"/>
  <c r="I13" i="1"/>
  <c r="I12" i="1"/>
  <c r="I11" i="1"/>
  <c r="K11" i="1" s="1"/>
  <c r="K17" i="1" s="1"/>
  <c r="K19" i="1" s="1"/>
  <c r="K70" i="1" s="1"/>
  <c r="K71" i="1" s="1"/>
  <c r="I10" i="1"/>
  <c r="I9" i="1"/>
  <c r="I17" i="1" s="1"/>
  <c r="I5" i="1"/>
  <c r="I4" i="1"/>
  <c r="G5" i="1"/>
  <c r="G17" i="1"/>
  <c r="G19" i="1" s="1"/>
  <c r="G25" i="1"/>
  <c r="G27" i="1" s="1"/>
  <c r="G30" i="1"/>
  <c r="G45" i="1"/>
  <c r="G55" i="1"/>
  <c r="G63" i="1"/>
  <c r="G68" i="1"/>
  <c r="J68" i="1"/>
  <c r="J63" i="1"/>
  <c r="J55" i="1"/>
  <c r="J45" i="1"/>
  <c r="J51" i="1" s="1"/>
  <c r="J30" i="1"/>
  <c r="J25" i="1"/>
  <c r="J27" i="1" s="1"/>
  <c r="J17" i="1"/>
  <c r="J19" i="1" s="1"/>
  <c r="J5" i="1"/>
  <c r="I51" i="1" l="1"/>
  <c r="I45" i="1"/>
  <c r="I55" i="1"/>
  <c r="I56" i="1" s="1"/>
  <c r="H56" i="1"/>
  <c r="I68" i="1"/>
  <c r="I25" i="1"/>
  <c r="H51" i="1"/>
  <c r="H70" i="1"/>
  <c r="H71" i="1" s="1"/>
  <c r="I19" i="1"/>
  <c r="G56" i="1"/>
  <c r="G70" i="1" s="1"/>
  <c r="J56" i="1"/>
  <c r="J70" i="1" s="1"/>
  <c r="J71" i="1" s="1"/>
  <c r="I70" i="1" l="1"/>
  <c r="G71" i="1"/>
  <c r="I71" i="1" s="1"/>
</calcChain>
</file>

<file path=xl/sharedStrings.xml><?xml version="1.0" encoding="utf-8"?>
<sst xmlns="http://schemas.openxmlformats.org/spreadsheetml/2006/main" count="78" uniqueCount="75">
  <si>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</si>
  <si>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</si>
  <si>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</si>
  <si>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</si>
  <si>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</si>
  <si>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</si>
  <si>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</si>
  <si>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</si>
  <si>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</si>
  <si>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</si>
  <si>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</si>
  <si>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</si>
  <si>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</si>
  <si>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</si>
  <si>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</si>
  <si>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</si>
  <si>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</si>
  <si>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</si>
  <si>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</si>
  <si>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</si>
  <si>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</si>
  <si>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</si>
  <si>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</si>
  <si>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</si>
  <si>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</si>
  <si>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</si>
  <si>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</si>
  <si>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</si>
  <si>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</si>
  <si>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</si>
  <si>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</si>
  <si>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</si>
  <si>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</si>
  <si>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</si>
  <si>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</si>
  <si>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</si>
  <si>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</si>
  <si>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</si>
  <si>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</si>
  <si>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</si>
  <si>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</si>
  <si>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</si>
  <si>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</si>
  <si>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</si>
  <si>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</si>
  <si>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</si>
  <si>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</si>
  <si>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</si>
  <si>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</si>
  <si>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</si>
  <si>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</si>
  <si>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</si>
  <si>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</si>
  <si>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</si>
  <si>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</si>
  <si>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</si>
  <si>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</si>
  <si>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</si>
  <si>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</si>
  <si>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</si>
  <si>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</si>
  <si>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</si>
  <si>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</si>
  <si>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</si>
  <si>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</si>
  <si>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Over/Under Expenses</t>
  </si>
  <si>
    <t>Actual Jul '18 - May 19</t>
  </si>
  <si>
    <t>Estimated June 2019</t>
  </si>
  <si>
    <t>Estimated July 2018-June 2019</t>
  </si>
  <si>
    <t>Current 2018-2019 Budget</t>
  </si>
  <si>
    <t>Proposed Adjustments</t>
  </si>
  <si>
    <t>Comments</t>
  </si>
  <si>
    <t>Extra Board meeting in June 2019</t>
  </si>
  <si>
    <t>Trying to get May 2019 Invoice paid prior to FYE</t>
  </si>
  <si>
    <t>Reversed too much in May 2019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</si>
</sst>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/>
    <xf numFmtId="39" fontId="0" fillId="0" borderId="0" xfId="0" applyNumberFormat="1" applyAlignment="1">
      <alignment horizontal="centerContinuous"/>
    </xf>
    <xf numFmtId="39" fontId="3" fillId="0" borderId="0" xfId="0" applyNumberFormat="1" applyFont="1"/>
    <xf numFmtId="7" fontId="3" fillId="0" borderId="1" xfId="0" applyNumberFormat="1" applyFont="1" applyBorder="1"/>
    <xf numFmtId="39" fontId="3" fillId="0" borderId="1" xfId="0" applyNumberFormat="1" applyFont="1" applyBorder="1"/>
    <xf numFmtId="39" fontId="3" fillId="0" borderId="2" xfId="0" applyNumberFormat="1" applyFont="1" applyBorder="1"/>
    <xf numFmtId="39" fontId="3" fillId="0" borderId="3" xfId="0" applyNumberFormat="1" applyFont="1" applyBorder="1"/>
    <xf numFmtId="7" fontId="2" fillId="0" borderId="4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7" fontId="2" fillId="0" borderId="6" xfId="0" applyNumberFormat="1" applyFont="1" applyBorder="1"/>
    <xf numFmtId="39" fontId="3" fillId="0" borderId="4" xfId="0" applyNumberFormat="1" applyFont="1" applyBorder="1"/>
    <xf numFmtId="39" fontId="0" fillId="0" borderId="0" xfId="0" applyNumberFormat="1"/>
    <xf numFmtId="39" fontId="0" fillId="0" borderId="1" xfId="0" applyNumberFormat="1" applyBorder="1"/>
    <xf numFmtId="39" fontId="0" fillId="0" borderId="2" xfId="0" applyNumberFormat="1" applyBorder="1"/>
    <xf numFmtId="39" fontId="2" fillId="0" borderId="5" xfId="0" applyNumberFormat="1" applyFont="1" applyBorder="1" applyAlignment="1">
      <alignment horizontal="center" wrapText="1"/>
    </xf>
    <xf numFmtId="39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F260-CE8A-45B0-92E9-216C5CE4672A}">
  <sheetPr>
    <pageSetUpPr fitToPage="1"/>
  </sheetPr>
  <dimension ref="A1:L72"/>
  <sheetViews>
    <sheetView tabSelected="1" workbookViewId="0">
      <selection activeCell="A2" sqref="A2"/>
    </sheetView>
  </sheetViews>
  <sheetFormatPr defaultRowHeight="15" x14ac:dyDescent="0.25"/>
  <cols>
    <col min="1" max="5" width="6.42578125" customWidth="1"/>
    <col min="6" max="6" width="28.85546875" customWidth="1"/>
    <col min="7" max="9" width="11" customWidth="1"/>
    <col min="10" max="10" width="12.140625" customWidth="1"/>
    <col min="11" max="11" width="13.5703125" style="14" customWidth="1"/>
    <col min="12" max="12" width="30.7109375" customWidth="1"/>
  </cols>
  <sheetData>
    <row r="1" spans="1:12" x14ac:dyDescent="0.25">
      <c r="A1" s="1"/>
      <c r="B1" s="1"/>
      <c r="C1" s="1"/>
      <c r="D1" s="1"/>
      <c r="E1" s="1"/>
      <c r="F1" s="1"/>
      <c r="G1" s="2"/>
      <c r="H1" s="2"/>
      <c r="I1" s="2"/>
      <c r="J1" s="2"/>
    </row>
    <row r="2" spans="1:12" s="10" customFormat="1" ht="34.5" x14ac:dyDescent="0.25">
      <c r="A2" s="11"/>
      <c r="B2" s="11"/>
      <c r="C2" s="11"/>
      <c r="D2" s="11"/>
      <c r="E2" s="11"/>
      <c r="F2" s="11"/>
      <c r="G2" s="17" t="s">
        <v>66</v>
      </c>
      <c r="H2" s="17" t="s">
        <v>67</v>
      </c>
      <c r="I2" s="17" t="s">
        <v>68</v>
      </c>
      <c r="J2" s="17" t="s">
        <v>69</v>
      </c>
      <c r="K2" s="18" t="s">
        <v>70</v>
      </c>
      <c r="L2" s="19" t="s">
        <v>71</v>
      </c>
    </row>
    <row r="3" spans="1:12" x14ac:dyDescent="0.25">
      <c r="A3" s="1"/>
      <c r="B3" s="1" t="s">
        <v>0</v>
      </c>
      <c r="C3" s="1"/>
      <c r="D3" s="1"/>
      <c r="E3" s="1"/>
      <c r="F3" s="1"/>
      <c r="G3" s="3"/>
      <c r="H3" s="3"/>
      <c r="I3" s="3"/>
      <c r="J3" s="3"/>
    </row>
    <row r="4" spans="1:12" ht="15.75" thickBot="1" x14ac:dyDescent="0.3">
      <c r="A4" s="1"/>
      <c r="B4" s="1"/>
      <c r="C4" s="1" t="s">
        <v>1</v>
      </c>
      <c r="D4" s="1"/>
      <c r="E4" s="1"/>
      <c r="F4" s="1"/>
      <c r="G4" s="4">
        <v>42000</v>
      </c>
      <c r="H4" s="4"/>
      <c r="I4" s="4">
        <f>SUM(G4:H4)</f>
        <v>42000</v>
      </c>
      <c r="J4" s="4">
        <v>42000</v>
      </c>
      <c r="K4" s="15"/>
    </row>
    <row r="5" spans="1:12" x14ac:dyDescent="0.25">
      <c r="A5" s="1"/>
      <c r="B5" s="1" t="s">
        <v>2</v>
      </c>
      <c r="C5" s="1"/>
      <c r="D5" s="1"/>
      <c r="E5" s="1"/>
      <c r="F5" s="1"/>
      <c r="G5" s="3">
        <f>ROUND(SUM(G3:G4),5)</f>
        <v>42000</v>
      </c>
      <c r="H5" s="3"/>
      <c r="I5" s="3">
        <f>SUM(G5:H5)</f>
        <v>42000</v>
      </c>
      <c r="J5" s="3">
        <f>ROUND(SUM(J3:J4),5)</f>
        <v>42000</v>
      </c>
    </row>
    <row r="6" spans="1:12" x14ac:dyDescent="0.25">
      <c r="A6" s="1"/>
      <c r="B6" s="1" t="s">
        <v>3</v>
      </c>
      <c r="C6" s="1"/>
      <c r="D6" s="1"/>
      <c r="E6" s="1"/>
      <c r="F6" s="1"/>
      <c r="G6" s="3"/>
      <c r="H6" s="3"/>
      <c r="I6" s="3"/>
      <c r="J6" s="3"/>
    </row>
    <row r="7" spans="1:12" x14ac:dyDescent="0.25">
      <c r="A7" s="1"/>
      <c r="B7" s="1"/>
      <c r="C7" s="1" t="s">
        <v>4</v>
      </c>
      <c r="D7" s="1"/>
      <c r="E7" s="1"/>
      <c r="F7" s="1"/>
      <c r="G7" s="3"/>
      <c r="H7" s="3"/>
      <c r="I7" s="3"/>
      <c r="J7" s="3"/>
    </row>
    <row r="8" spans="1:12" x14ac:dyDescent="0.25">
      <c r="A8" s="1"/>
      <c r="B8" s="1"/>
      <c r="C8" s="1"/>
      <c r="D8" s="1" t="s">
        <v>5</v>
      </c>
      <c r="E8" s="1"/>
      <c r="F8" s="1"/>
      <c r="G8" s="3"/>
      <c r="H8" s="3"/>
      <c r="I8" s="3"/>
      <c r="J8" s="3"/>
    </row>
    <row r="9" spans="1:12" x14ac:dyDescent="0.25">
      <c r="A9" s="1"/>
      <c r="B9" s="1"/>
      <c r="C9" s="1"/>
      <c r="D9" s="1"/>
      <c r="E9" s="1" t="s">
        <v>6</v>
      </c>
      <c r="F9" s="1"/>
      <c r="G9" s="3">
        <v>72.87</v>
      </c>
      <c r="H9" s="3"/>
      <c r="I9" s="3">
        <f>SUM(G9:H9)</f>
        <v>72.87</v>
      </c>
      <c r="J9" s="3">
        <v>72.87</v>
      </c>
    </row>
    <row r="10" spans="1:12" x14ac:dyDescent="0.25">
      <c r="A10" s="1"/>
      <c r="B10" s="1"/>
      <c r="C10" s="1"/>
      <c r="D10" s="1"/>
      <c r="E10" s="1" t="s">
        <v>7</v>
      </c>
      <c r="F10" s="1"/>
      <c r="G10" s="3">
        <v>122.54</v>
      </c>
      <c r="H10" s="3">
        <v>25</v>
      </c>
      <c r="I10" s="3">
        <f t="shared" ref="I10:I16" si="0">SUM(G10:H10)</f>
        <v>147.54000000000002</v>
      </c>
      <c r="J10" s="3">
        <v>147.54</v>
      </c>
    </row>
    <row r="11" spans="1:12" x14ac:dyDescent="0.25">
      <c r="A11" s="1"/>
      <c r="B11" s="1"/>
      <c r="C11" s="1"/>
      <c r="D11" s="1"/>
      <c r="E11" s="1" t="s">
        <v>8</v>
      </c>
      <c r="F11" s="1"/>
      <c r="G11" s="3">
        <v>2018.12</v>
      </c>
      <c r="H11" s="3">
        <v>400</v>
      </c>
      <c r="I11" s="3">
        <f t="shared" si="0"/>
        <v>2418.12</v>
      </c>
      <c r="J11" s="3">
        <v>2236.0100000000002</v>
      </c>
      <c r="K11" s="14">
        <f>I11-J11</f>
        <v>182.10999999999967</v>
      </c>
      <c r="L11" t="s">
        <v>72</v>
      </c>
    </row>
    <row r="12" spans="1:12" x14ac:dyDescent="0.25">
      <c r="A12" s="1"/>
      <c r="B12" s="1"/>
      <c r="C12" s="1"/>
      <c r="D12" s="1"/>
      <c r="E12" s="1" t="s">
        <v>9</v>
      </c>
      <c r="F12" s="1"/>
      <c r="G12" s="3">
        <v>0</v>
      </c>
      <c r="H12" s="3">
        <v>7000</v>
      </c>
      <c r="I12" s="3">
        <f t="shared" si="0"/>
        <v>7000</v>
      </c>
      <c r="J12" s="3">
        <v>7000</v>
      </c>
    </row>
    <row r="13" spans="1:12" x14ac:dyDescent="0.25">
      <c r="A13" s="1"/>
      <c r="B13" s="1"/>
      <c r="C13" s="1"/>
      <c r="D13" s="1"/>
      <c r="E13" s="1" t="s">
        <v>10</v>
      </c>
      <c r="F13" s="1"/>
      <c r="G13" s="3">
        <v>15.3</v>
      </c>
      <c r="H13" s="3"/>
      <c r="I13" s="3">
        <f t="shared" si="0"/>
        <v>15.3</v>
      </c>
      <c r="J13" s="3">
        <v>15.3</v>
      </c>
    </row>
    <row r="14" spans="1:12" x14ac:dyDescent="0.25">
      <c r="A14" s="1"/>
      <c r="B14" s="1"/>
      <c r="C14" s="1"/>
      <c r="D14" s="1"/>
      <c r="E14" s="1" t="s">
        <v>11</v>
      </c>
      <c r="F14" s="1"/>
      <c r="G14" s="3">
        <v>154</v>
      </c>
      <c r="H14" s="3"/>
      <c r="I14" s="3">
        <f t="shared" si="0"/>
        <v>154</v>
      </c>
      <c r="J14" s="3">
        <v>154</v>
      </c>
    </row>
    <row r="15" spans="1:12" ht="30" x14ac:dyDescent="0.25">
      <c r="A15" s="1"/>
      <c r="B15" s="1"/>
      <c r="C15" s="1"/>
      <c r="D15" s="1"/>
      <c r="E15" s="1" t="s">
        <v>12</v>
      </c>
      <c r="F15" s="1"/>
      <c r="G15" s="3">
        <v>40.5</v>
      </c>
      <c r="H15" s="3"/>
      <c r="I15" s="3">
        <f t="shared" si="0"/>
        <v>40.5</v>
      </c>
      <c r="J15" s="3">
        <v>0</v>
      </c>
      <c r="K15" s="14">
        <v>40.5</v>
      </c>
      <c r="L15" s="9" t="s">
        <v>74</v>
      </c>
    </row>
    <row r="16" spans="1:12" ht="15.75" thickBot="1" x14ac:dyDescent="0.3">
      <c r="A16" s="1"/>
      <c r="B16" s="1"/>
      <c r="C16" s="1"/>
      <c r="D16" s="1"/>
      <c r="E16" s="1" t="s">
        <v>13</v>
      </c>
      <c r="F16" s="1"/>
      <c r="G16" s="5">
        <v>52.26</v>
      </c>
      <c r="H16" s="5"/>
      <c r="I16" s="5">
        <f t="shared" si="0"/>
        <v>52.26</v>
      </c>
      <c r="J16" s="5">
        <v>52.26</v>
      </c>
      <c r="K16" s="15"/>
    </row>
    <row r="17" spans="1:12" x14ac:dyDescent="0.25">
      <c r="A17" s="1"/>
      <c r="B17" s="1"/>
      <c r="C17" s="1"/>
      <c r="D17" s="1" t="s">
        <v>14</v>
      </c>
      <c r="E17" s="1"/>
      <c r="F17" s="1"/>
      <c r="G17" s="3">
        <f>ROUND(SUM(G8:G16),5)</f>
        <v>2475.59</v>
      </c>
      <c r="H17" s="3">
        <f>SUM(H9:H16)</f>
        <v>7425</v>
      </c>
      <c r="I17" s="3">
        <f>SUM(I9:I16)</f>
        <v>9900.5899999999983</v>
      </c>
      <c r="J17" s="3">
        <f>ROUND(SUM(J8:J16),5)</f>
        <v>9677.98</v>
      </c>
      <c r="K17" s="14">
        <f>SUM(K9:K16)</f>
        <v>222.60999999999967</v>
      </c>
    </row>
    <row r="18" spans="1:12" ht="30.75" thickBot="1" x14ac:dyDescent="0.3">
      <c r="A18" s="1"/>
      <c r="B18" s="1"/>
      <c r="C18" s="1"/>
      <c r="D18" s="1" t="s">
        <v>15</v>
      </c>
      <c r="E18" s="1"/>
      <c r="F18" s="1"/>
      <c r="G18" s="5">
        <v>2009.7</v>
      </c>
      <c r="H18" s="5">
        <v>200</v>
      </c>
      <c r="I18" s="5">
        <f>SUM(G18:H18)</f>
        <v>2209.6999999999998</v>
      </c>
      <c r="J18" s="5">
        <v>2074.75</v>
      </c>
      <c r="K18" s="15">
        <f>I18-J18</f>
        <v>134.94999999999982</v>
      </c>
      <c r="L18" s="9" t="s">
        <v>73</v>
      </c>
    </row>
    <row r="19" spans="1:12" x14ac:dyDescent="0.25">
      <c r="A19" s="1"/>
      <c r="B19" s="1"/>
      <c r="C19" s="1" t="s">
        <v>16</v>
      </c>
      <c r="D19" s="1"/>
      <c r="E19" s="1"/>
      <c r="F19" s="1"/>
      <c r="G19" s="3">
        <f>ROUND(G7+SUM(G17:G18),5)</f>
        <v>4485.29</v>
      </c>
      <c r="H19" s="3">
        <f>SUM(H17:H18)</f>
        <v>7625</v>
      </c>
      <c r="I19" s="3">
        <f>SUM(I17:I18)</f>
        <v>12110.289999999997</v>
      </c>
      <c r="J19" s="3">
        <f>ROUND(J7+SUM(J17:J18),5)</f>
        <v>11752.73</v>
      </c>
      <c r="K19" s="14">
        <f>SUM(K17:K18)</f>
        <v>357.55999999999949</v>
      </c>
    </row>
    <row r="20" spans="1:12" x14ac:dyDescent="0.25">
      <c r="A20" s="1"/>
      <c r="B20" s="1"/>
      <c r="C20" s="1" t="s">
        <v>17</v>
      </c>
      <c r="D20" s="1"/>
      <c r="E20" s="1"/>
      <c r="F20" s="1"/>
      <c r="G20" s="3"/>
      <c r="H20" s="3"/>
      <c r="I20" s="3"/>
      <c r="J20" s="3"/>
    </row>
    <row r="21" spans="1:12" x14ac:dyDescent="0.25">
      <c r="A21" s="1"/>
      <c r="B21" s="1"/>
      <c r="C21" s="1"/>
      <c r="D21" s="1" t="s">
        <v>18</v>
      </c>
      <c r="E21" s="1"/>
      <c r="F21" s="1"/>
      <c r="G21" s="3"/>
      <c r="H21" s="3"/>
      <c r="I21" s="3"/>
      <c r="J21" s="3"/>
    </row>
    <row r="22" spans="1:12" x14ac:dyDescent="0.25">
      <c r="A22" s="1"/>
      <c r="B22" s="1"/>
      <c r="C22" s="1"/>
      <c r="D22" s="1"/>
      <c r="E22" s="1" t="s">
        <v>19</v>
      </c>
      <c r="F22" s="1"/>
      <c r="G22" s="3"/>
      <c r="H22" s="3"/>
      <c r="I22" s="3"/>
      <c r="J22" s="3"/>
    </row>
    <row r="23" spans="1:12" x14ac:dyDescent="0.25">
      <c r="A23" s="1"/>
      <c r="B23" s="1"/>
      <c r="C23" s="1"/>
      <c r="D23" s="1"/>
      <c r="E23" s="1"/>
      <c r="F23" s="1" t="s">
        <v>20</v>
      </c>
      <c r="G23" s="3">
        <v>3695</v>
      </c>
      <c r="H23" s="3"/>
      <c r="I23" s="3">
        <f t="shared" ref="I23:I71" si="1">SUM(G23:H23)</f>
        <v>3695</v>
      </c>
      <c r="J23" s="3">
        <v>3695</v>
      </c>
    </row>
    <row r="24" spans="1:12" ht="15.75" thickBot="1" x14ac:dyDescent="0.3">
      <c r="A24" s="1"/>
      <c r="B24" s="1"/>
      <c r="C24" s="1"/>
      <c r="D24" s="1"/>
      <c r="E24" s="1"/>
      <c r="F24" s="1" t="s">
        <v>21</v>
      </c>
      <c r="G24" s="5">
        <v>290</v>
      </c>
      <c r="H24" s="5"/>
      <c r="I24" s="5">
        <f t="shared" si="1"/>
        <v>290</v>
      </c>
      <c r="J24" s="5">
        <v>290</v>
      </c>
      <c r="K24" s="15"/>
    </row>
    <row r="25" spans="1:12" x14ac:dyDescent="0.25">
      <c r="A25" s="1"/>
      <c r="B25" s="1"/>
      <c r="C25" s="1"/>
      <c r="D25" s="1"/>
      <c r="E25" s="1" t="s">
        <v>22</v>
      </c>
      <c r="F25" s="1"/>
      <c r="G25" s="3">
        <f>ROUND(SUM(G22:G24),5)</f>
        <v>3985</v>
      </c>
      <c r="H25" s="3">
        <f>SUM(H23:H24)</f>
        <v>0</v>
      </c>
      <c r="I25" s="3">
        <f t="shared" si="1"/>
        <v>3985</v>
      </c>
      <c r="J25" s="3">
        <f>ROUND(SUM(J22:J24),5)</f>
        <v>3985</v>
      </c>
    </row>
    <row r="26" spans="1:12" ht="15.75" thickBot="1" x14ac:dyDescent="0.3">
      <c r="A26" s="1"/>
      <c r="B26" s="1"/>
      <c r="C26" s="1"/>
      <c r="D26" s="1"/>
      <c r="E26" s="1" t="s">
        <v>23</v>
      </c>
      <c r="F26" s="1"/>
      <c r="G26" s="5">
        <v>83.05</v>
      </c>
      <c r="H26" s="5">
        <v>150</v>
      </c>
      <c r="I26" s="5">
        <f t="shared" si="1"/>
        <v>233.05</v>
      </c>
      <c r="J26" s="5">
        <v>233.05</v>
      </c>
      <c r="K26" s="15"/>
    </row>
    <row r="27" spans="1:12" x14ac:dyDescent="0.25">
      <c r="A27" s="1"/>
      <c r="B27" s="1"/>
      <c r="C27" s="1"/>
      <c r="D27" s="1" t="s">
        <v>24</v>
      </c>
      <c r="E27" s="1"/>
      <c r="F27" s="1"/>
      <c r="G27" s="3">
        <f>ROUND(G21+SUM(G25:G26),5)</f>
        <v>4068.05</v>
      </c>
      <c r="H27" s="3">
        <f>SUM(H25:H26)</f>
        <v>150</v>
      </c>
      <c r="I27" s="3">
        <f t="shared" si="1"/>
        <v>4218.05</v>
      </c>
      <c r="J27" s="3">
        <f>ROUND(J21+SUM(J25:J26),5)</f>
        <v>4218.05</v>
      </c>
    </row>
    <row r="28" spans="1:12" x14ac:dyDescent="0.25">
      <c r="A28" s="1"/>
      <c r="B28" s="1"/>
      <c r="C28" s="1"/>
      <c r="D28" s="1" t="s">
        <v>25</v>
      </c>
      <c r="E28" s="1"/>
      <c r="F28" s="1"/>
      <c r="G28" s="3"/>
      <c r="H28" s="3"/>
      <c r="I28" s="3"/>
      <c r="J28" s="3"/>
    </row>
    <row r="29" spans="1:12" ht="15.75" thickBot="1" x14ac:dyDescent="0.3">
      <c r="A29" s="1"/>
      <c r="B29" s="1"/>
      <c r="C29" s="1"/>
      <c r="D29" s="1"/>
      <c r="E29" s="1" t="s">
        <v>26</v>
      </c>
      <c r="F29" s="1"/>
      <c r="G29" s="5">
        <v>501.75</v>
      </c>
      <c r="H29" s="5"/>
      <c r="I29" s="5">
        <f t="shared" si="1"/>
        <v>501.75</v>
      </c>
      <c r="J29" s="5">
        <v>501.75</v>
      </c>
      <c r="K29" s="15"/>
    </row>
    <row r="30" spans="1:12" x14ac:dyDescent="0.25">
      <c r="A30" s="1"/>
      <c r="B30" s="1"/>
      <c r="C30" s="1"/>
      <c r="D30" s="1" t="s">
        <v>27</v>
      </c>
      <c r="E30" s="1"/>
      <c r="F30" s="1"/>
      <c r="G30" s="3">
        <f>ROUND(SUM(G28:G29),5)</f>
        <v>501.75</v>
      </c>
      <c r="H30" s="3">
        <f>ROUND(SUM(H28:H29),5)</f>
        <v>0</v>
      </c>
      <c r="I30" s="3">
        <f t="shared" si="1"/>
        <v>501.75</v>
      </c>
      <c r="J30" s="3">
        <f>ROUND(SUM(J28:J29),5)</f>
        <v>501.75</v>
      </c>
    </row>
    <row r="31" spans="1:12" x14ac:dyDescent="0.25">
      <c r="A31" s="1"/>
      <c r="B31" s="1"/>
      <c r="C31" s="1"/>
      <c r="D31" s="1" t="s">
        <v>28</v>
      </c>
      <c r="E31" s="1"/>
      <c r="F31" s="1"/>
      <c r="G31" s="3"/>
      <c r="H31" s="3"/>
      <c r="I31" s="3"/>
      <c r="J31" s="3"/>
    </row>
    <row r="32" spans="1:12" x14ac:dyDescent="0.25">
      <c r="A32" s="1"/>
      <c r="B32" s="1"/>
      <c r="C32" s="1"/>
      <c r="D32" s="1"/>
      <c r="E32" s="1" t="s">
        <v>29</v>
      </c>
      <c r="F32" s="1"/>
      <c r="G32" s="3">
        <v>0</v>
      </c>
      <c r="H32" s="3">
        <v>500</v>
      </c>
      <c r="I32" s="3">
        <f t="shared" si="1"/>
        <v>500</v>
      </c>
      <c r="J32" s="3">
        <v>500</v>
      </c>
    </row>
    <row r="33" spans="1:11" x14ac:dyDescent="0.25">
      <c r="A33" s="1"/>
      <c r="B33" s="1"/>
      <c r="C33" s="1"/>
      <c r="D33" s="1"/>
      <c r="E33" s="1" t="s">
        <v>30</v>
      </c>
      <c r="F33" s="1"/>
      <c r="G33" s="3">
        <v>0</v>
      </c>
      <c r="H33" s="3">
        <v>1500</v>
      </c>
      <c r="I33" s="3">
        <f t="shared" si="1"/>
        <v>1500</v>
      </c>
      <c r="J33" s="3">
        <v>1500</v>
      </c>
    </row>
    <row r="34" spans="1:11" x14ac:dyDescent="0.25">
      <c r="A34" s="1"/>
      <c r="B34" s="1"/>
      <c r="C34" s="1"/>
      <c r="D34" s="1"/>
      <c r="E34" s="1" t="s">
        <v>31</v>
      </c>
      <c r="F34" s="1"/>
      <c r="G34" s="3"/>
      <c r="H34" s="3"/>
      <c r="I34" s="3"/>
      <c r="J34" s="3"/>
    </row>
    <row r="35" spans="1:11" x14ac:dyDescent="0.25">
      <c r="A35" s="1"/>
      <c r="B35" s="1"/>
      <c r="C35" s="1"/>
      <c r="D35" s="1"/>
      <c r="E35" s="1"/>
      <c r="F35" s="1" t="s">
        <v>32</v>
      </c>
      <c r="G35" s="3">
        <v>75.930000000000007</v>
      </c>
      <c r="H35" s="3"/>
      <c r="I35" s="3">
        <f t="shared" si="1"/>
        <v>75.930000000000007</v>
      </c>
      <c r="J35" s="3">
        <v>100</v>
      </c>
    </row>
    <row r="36" spans="1:11" x14ac:dyDescent="0.25">
      <c r="A36" s="1"/>
      <c r="B36" s="1"/>
      <c r="C36" s="1"/>
      <c r="D36" s="1"/>
      <c r="E36" s="1"/>
      <c r="F36" s="1" t="s">
        <v>19</v>
      </c>
      <c r="G36" s="3">
        <v>385.75</v>
      </c>
      <c r="H36" s="3"/>
      <c r="I36" s="3">
        <f t="shared" si="1"/>
        <v>385.75</v>
      </c>
      <c r="J36" s="3">
        <v>385.75</v>
      </c>
    </row>
    <row r="37" spans="1:11" x14ac:dyDescent="0.25">
      <c r="A37" s="1"/>
      <c r="B37" s="1"/>
      <c r="C37" s="1"/>
      <c r="D37" s="1"/>
      <c r="E37" s="1"/>
      <c r="F37" s="1" t="s">
        <v>33</v>
      </c>
      <c r="G37" s="3">
        <v>299.5</v>
      </c>
      <c r="H37" s="3"/>
      <c r="I37" s="3">
        <f t="shared" si="1"/>
        <v>299.5</v>
      </c>
      <c r="J37" s="3">
        <v>299.5</v>
      </c>
    </row>
    <row r="38" spans="1:11" x14ac:dyDescent="0.25">
      <c r="A38" s="1"/>
      <c r="B38" s="1"/>
      <c r="C38" s="1"/>
      <c r="D38" s="1"/>
      <c r="E38" s="1"/>
      <c r="F38" s="1" t="s">
        <v>34</v>
      </c>
      <c r="G38" s="3">
        <v>393.85</v>
      </c>
      <c r="H38" s="3"/>
      <c r="I38" s="3">
        <f t="shared" si="1"/>
        <v>393.85</v>
      </c>
      <c r="J38" s="3">
        <v>393.85</v>
      </c>
    </row>
    <row r="39" spans="1:11" x14ac:dyDescent="0.25">
      <c r="A39" s="1"/>
      <c r="B39" s="1"/>
      <c r="C39" s="1"/>
      <c r="D39" s="1"/>
      <c r="E39" s="1"/>
      <c r="F39" s="1" t="s">
        <v>35</v>
      </c>
      <c r="G39" s="3">
        <v>45.55</v>
      </c>
      <c r="H39" s="3"/>
      <c r="I39" s="3">
        <f t="shared" si="1"/>
        <v>45.55</v>
      </c>
      <c r="J39" s="3">
        <v>45.55</v>
      </c>
    </row>
    <row r="40" spans="1:11" x14ac:dyDescent="0.25">
      <c r="A40" s="1"/>
      <c r="B40" s="1"/>
      <c r="C40" s="1"/>
      <c r="D40" s="1"/>
      <c r="E40" s="1"/>
      <c r="F40" s="1" t="s">
        <v>36</v>
      </c>
      <c r="G40" s="3">
        <v>490.68</v>
      </c>
      <c r="H40" s="3"/>
      <c r="I40" s="3">
        <f t="shared" si="1"/>
        <v>490.68</v>
      </c>
      <c r="J40" s="3">
        <v>490.68</v>
      </c>
    </row>
    <row r="41" spans="1:11" x14ac:dyDescent="0.25">
      <c r="A41" s="1"/>
      <c r="B41" s="1"/>
      <c r="C41" s="1"/>
      <c r="D41" s="1"/>
      <c r="E41" s="1"/>
      <c r="F41" s="1" t="s">
        <v>37</v>
      </c>
      <c r="G41" s="3">
        <v>16.43</v>
      </c>
      <c r="H41" s="3"/>
      <c r="I41" s="3">
        <f t="shared" si="1"/>
        <v>16.43</v>
      </c>
      <c r="J41" s="3">
        <v>16.43</v>
      </c>
    </row>
    <row r="42" spans="1:11" x14ac:dyDescent="0.25">
      <c r="A42" s="1"/>
      <c r="B42" s="1"/>
      <c r="C42" s="1"/>
      <c r="D42" s="1"/>
      <c r="E42" s="1"/>
      <c r="F42" s="1" t="s">
        <v>38</v>
      </c>
      <c r="G42" s="3">
        <v>63.4</v>
      </c>
      <c r="H42" s="3"/>
      <c r="I42" s="3">
        <f t="shared" si="1"/>
        <v>63.4</v>
      </c>
      <c r="J42" s="3">
        <v>63.4</v>
      </c>
    </row>
    <row r="43" spans="1:11" x14ac:dyDescent="0.25">
      <c r="A43" s="1"/>
      <c r="B43" s="1"/>
      <c r="C43" s="1"/>
      <c r="D43" s="1"/>
      <c r="E43" s="1"/>
      <c r="F43" s="1" t="s">
        <v>39</v>
      </c>
      <c r="G43" s="3">
        <v>541.37</v>
      </c>
      <c r="H43" s="3"/>
      <c r="I43" s="3">
        <f t="shared" si="1"/>
        <v>541.37</v>
      </c>
      <c r="J43" s="3">
        <v>541.37</v>
      </c>
    </row>
    <row r="44" spans="1:11" ht="15.75" thickBot="1" x14ac:dyDescent="0.3">
      <c r="A44" s="1"/>
      <c r="B44" s="1"/>
      <c r="C44" s="1"/>
      <c r="D44" s="1"/>
      <c r="E44" s="1"/>
      <c r="F44" s="1" t="s">
        <v>40</v>
      </c>
      <c r="G44" s="5">
        <v>94.13</v>
      </c>
      <c r="H44" s="5"/>
      <c r="I44" s="5">
        <f t="shared" si="1"/>
        <v>94.13</v>
      </c>
      <c r="J44" s="5">
        <v>94.13</v>
      </c>
      <c r="K44" s="15"/>
    </row>
    <row r="45" spans="1:11" x14ac:dyDescent="0.25">
      <c r="A45" s="1"/>
      <c r="B45" s="1"/>
      <c r="C45" s="1"/>
      <c r="D45" s="1"/>
      <c r="E45" s="1" t="s">
        <v>41</v>
      </c>
      <c r="F45" s="1"/>
      <c r="G45" s="3">
        <f>ROUND(SUM(G34:G44),5)</f>
        <v>2406.59</v>
      </c>
      <c r="H45" s="3">
        <f>ROUND(SUM(H34:H44),5)</f>
        <v>0</v>
      </c>
      <c r="I45" s="3">
        <f t="shared" si="1"/>
        <v>2406.59</v>
      </c>
      <c r="J45" s="3">
        <f>ROUND(SUM(J34:J44),5)</f>
        <v>2430.66</v>
      </c>
    </row>
    <row r="46" spans="1:11" x14ac:dyDescent="0.25">
      <c r="A46" s="1"/>
      <c r="B46" s="1"/>
      <c r="C46" s="1"/>
      <c r="D46" s="1"/>
      <c r="E46" s="1" t="s">
        <v>42</v>
      </c>
      <c r="F46" s="1"/>
      <c r="G46" s="3">
        <v>79.39</v>
      </c>
      <c r="H46" s="3"/>
      <c r="I46" s="3">
        <f t="shared" si="1"/>
        <v>79.39</v>
      </c>
      <c r="J46" s="3">
        <v>79.39</v>
      </c>
    </row>
    <row r="47" spans="1:11" x14ac:dyDescent="0.25">
      <c r="A47" s="1"/>
      <c r="B47" s="1"/>
      <c r="C47" s="1"/>
      <c r="D47" s="1"/>
      <c r="E47" s="1" t="s">
        <v>43</v>
      </c>
      <c r="F47" s="1"/>
      <c r="G47" s="3">
        <v>750</v>
      </c>
      <c r="H47" s="3"/>
      <c r="I47" s="3">
        <f t="shared" si="1"/>
        <v>750</v>
      </c>
      <c r="J47" s="3">
        <v>750</v>
      </c>
    </row>
    <row r="48" spans="1:11" x14ac:dyDescent="0.25">
      <c r="A48" s="1"/>
      <c r="B48" s="1"/>
      <c r="C48" s="1"/>
      <c r="D48" s="1"/>
      <c r="E48" s="1" t="s">
        <v>44</v>
      </c>
      <c r="F48" s="1"/>
      <c r="G48" s="3">
        <v>83.01</v>
      </c>
      <c r="H48" s="3"/>
      <c r="I48" s="3">
        <f t="shared" si="1"/>
        <v>83.01</v>
      </c>
      <c r="J48" s="3">
        <v>83.01</v>
      </c>
    </row>
    <row r="49" spans="1:11" x14ac:dyDescent="0.25">
      <c r="A49" s="1"/>
      <c r="B49" s="1"/>
      <c r="C49" s="1"/>
      <c r="D49" s="1"/>
      <c r="E49" s="1" t="s">
        <v>45</v>
      </c>
      <c r="F49" s="1"/>
      <c r="G49" s="3">
        <v>467.88</v>
      </c>
      <c r="H49" s="3"/>
      <c r="I49" s="3">
        <f t="shared" si="1"/>
        <v>467.88</v>
      </c>
      <c r="J49" s="3">
        <v>467.88</v>
      </c>
    </row>
    <row r="50" spans="1:11" ht="15.75" thickBot="1" x14ac:dyDescent="0.3">
      <c r="A50" s="1"/>
      <c r="B50" s="1"/>
      <c r="C50" s="1"/>
      <c r="D50" s="1"/>
      <c r="E50" s="1" t="s">
        <v>46</v>
      </c>
      <c r="F50" s="1"/>
      <c r="G50" s="5">
        <v>500</v>
      </c>
      <c r="H50" s="5"/>
      <c r="I50" s="5">
        <f t="shared" si="1"/>
        <v>500</v>
      </c>
      <c r="J50" s="5">
        <v>500</v>
      </c>
      <c r="K50" s="15"/>
    </row>
    <row r="51" spans="1:11" x14ac:dyDescent="0.25">
      <c r="A51" s="1"/>
      <c r="B51" s="1"/>
      <c r="C51" s="1"/>
      <c r="D51" s="1" t="s">
        <v>47</v>
      </c>
      <c r="E51" s="1"/>
      <c r="F51" s="1"/>
      <c r="G51" s="3">
        <f>G50+G49+G48+G47+G46+G45+G33+G32</f>
        <v>4286.8700000000008</v>
      </c>
      <c r="H51" s="3">
        <f>H50+H49+H48+H47+H46+H45+H33+H32</f>
        <v>2000</v>
      </c>
      <c r="I51" s="3">
        <f>I50+I49+I48+I47+I46+I45+I33+I32</f>
        <v>6286.8700000000008</v>
      </c>
      <c r="J51" s="3">
        <f>ROUND(SUM(J31:J33)+SUM(J45:J50),5)</f>
        <v>6310.94</v>
      </c>
    </row>
    <row r="52" spans="1:11" x14ac:dyDescent="0.25">
      <c r="A52" s="1"/>
      <c r="B52" s="1"/>
      <c r="C52" s="1"/>
      <c r="D52" s="1" t="s">
        <v>48</v>
      </c>
      <c r="E52" s="1"/>
      <c r="F52" s="1"/>
      <c r="G52" s="3"/>
      <c r="H52" s="3"/>
      <c r="I52" s="3"/>
      <c r="J52" s="3"/>
    </row>
    <row r="53" spans="1:11" x14ac:dyDescent="0.25">
      <c r="A53" s="1"/>
      <c r="B53" s="1"/>
      <c r="C53" s="1"/>
      <c r="D53" s="1"/>
      <c r="E53" s="1" t="s">
        <v>49</v>
      </c>
      <c r="F53" s="1"/>
      <c r="G53" s="3">
        <v>440</v>
      </c>
      <c r="H53" s="3">
        <v>40</v>
      </c>
      <c r="I53" s="3">
        <f t="shared" si="1"/>
        <v>480</v>
      </c>
      <c r="J53" s="3">
        <v>480</v>
      </c>
    </row>
    <row r="54" spans="1:11" ht="15.75" thickBot="1" x14ac:dyDescent="0.3">
      <c r="A54" s="1"/>
      <c r="B54" s="1"/>
      <c r="C54" s="1"/>
      <c r="D54" s="1"/>
      <c r="E54" s="1" t="s">
        <v>50</v>
      </c>
      <c r="F54" s="1"/>
      <c r="G54" s="3">
        <v>1703.96</v>
      </c>
      <c r="H54" s="5">
        <v>150</v>
      </c>
      <c r="I54" s="5">
        <f t="shared" si="1"/>
        <v>1853.96</v>
      </c>
      <c r="J54" s="5">
        <v>1853.96</v>
      </c>
      <c r="K54" s="15"/>
    </row>
    <row r="55" spans="1:11" ht="15.75" thickBot="1" x14ac:dyDescent="0.3">
      <c r="A55" s="1"/>
      <c r="B55" s="1"/>
      <c r="C55" s="1"/>
      <c r="D55" s="1" t="s">
        <v>51</v>
      </c>
      <c r="E55" s="1"/>
      <c r="F55" s="1"/>
      <c r="G55" s="6">
        <f>ROUND(SUM(G52:G54),5)</f>
        <v>2143.96</v>
      </c>
      <c r="H55" s="6">
        <f>ROUND(SUM(H52:H54),5)</f>
        <v>190</v>
      </c>
      <c r="I55" s="6">
        <f t="shared" si="1"/>
        <v>2333.96</v>
      </c>
      <c r="J55" s="6">
        <f>ROUND(SUM(J52:J54),5)</f>
        <v>2333.96</v>
      </c>
      <c r="K55" s="16"/>
    </row>
    <row r="56" spans="1:11" x14ac:dyDescent="0.25">
      <c r="A56" s="1"/>
      <c r="B56" s="1"/>
      <c r="C56" s="1" t="s">
        <v>52</v>
      </c>
      <c r="D56" s="1"/>
      <c r="E56" s="1"/>
      <c r="F56" s="1"/>
      <c r="G56" s="3">
        <f>ROUND(G20+G27+G30+G51+G55,5)</f>
        <v>11000.63</v>
      </c>
      <c r="H56" s="3">
        <f>H55+H51+H30+H27</f>
        <v>2340</v>
      </c>
      <c r="I56" s="3">
        <f>I55+I51+I30+I27</f>
        <v>13340.630000000001</v>
      </c>
      <c r="J56" s="3">
        <f>ROUND(J20+J27+J30+J51+J55,5)</f>
        <v>13364.7</v>
      </c>
    </row>
    <row r="57" spans="1:11" x14ac:dyDescent="0.25">
      <c r="A57" s="1"/>
      <c r="B57" s="1"/>
      <c r="C57" s="1" t="s">
        <v>53</v>
      </c>
      <c r="D57" s="1"/>
      <c r="E57" s="1"/>
      <c r="F57" s="1"/>
      <c r="G57" s="3"/>
      <c r="H57" s="3"/>
      <c r="I57" s="3"/>
      <c r="J57" s="3"/>
    </row>
    <row r="58" spans="1:11" x14ac:dyDescent="0.25">
      <c r="A58" s="1"/>
      <c r="B58" s="1"/>
      <c r="C58" s="1"/>
      <c r="D58" s="1" t="s">
        <v>54</v>
      </c>
      <c r="E58" s="1"/>
      <c r="F58" s="1"/>
      <c r="G58" s="3">
        <v>2000</v>
      </c>
      <c r="H58" s="3"/>
      <c r="I58" s="3">
        <f t="shared" si="1"/>
        <v>2000</v>
      </c>
      <c r="J58" s="3">
        <v>2000</v>
      </c>
    </row>
    <row r="59" spans="1:11" x14ac:dyDescent="0.25">
      <c r="A59" s="1"/>
      <c r="B59" s="1"/>
      <c r="C59" s="1"/>
      <c r="D59" s="1" t="s">
        <v>55</v>
      </c>
      <c r="E59" s="1"/>
      <c r="F59" s="1"/>
      <c r="G59" s="3">
        <v>1000</v>
      </c>
      <c r="H59" s="3"/>
      <c r="I59" s="3">
        <f t="shared" si="1"/>
        <v>1000</v>
      </c>
      <c r="J59" s="3">
        <v>1000</v>
      </c>
    </row>
    <row r="60" spans="1:11" x14ac:dyDescent="0.25">
      <c r="A60" s="1"/>
      <c r="B60" s="1"/>
      <c r="C60" s="1"/>
      <c r="D60" s="1" t="s">
        <v>56</v>
      </c>
      <c r="E60" s="1"/>
      <c r="F60" s="1"/>
      <c r="G60" s="3">
        <v>0</v>
      </c>
      <c r="H60" s="3">
        <v>3479</v>
      </c>
      <c r="I60" s="3">
        <f t="shared" si="1"/>
        <v>3479</v>
      </c>
      <c r="J60" s="3">
        <v>3479</v>
      </c>
    </row>
    <row r="61" spans="1:11" x14ac:dyDescent="0.25">
      <c r="A61" s="1"/>
      <c r="B61" s="1"/>
      <c r="C61" s="1"/>
      <c r="D61" s="1" t="s">
        <v>57</v>
      </c>
      <c r="E61" s="1"/>
      <c r="F61" s="1"/>
      <c r="G61" s="3">
        <v>1250</v>
      </c>
      <c r="H61" s="3"/>
      <c r="I61" s="3">
        <f t="shared" si="1"/>
        <v>1250</v>
      </c>
      <c r="J61" s="3">
        <v>1250</v>
      </c>
    </row>
    <row r="62" spans="1:11" ht="15.75" thickBot="1" x14ac:dyDescent="0.3">
      <c r="A62" s="1"/>
      <c r="B62" s="1"/>
      <c r="C62" s="1"/>
      <c r="D62" s="1" t="s">
        <v>58</v>
      </c>
      <c r="E62" s="1"/>
      <c r="F62" s="1"/>
      <c r="G62" s="5">
        <v>0</v>
      </c>
      <c r="H62" s="5">
        <v>2027.95</v>
      </c>
      <c r="I62" s="5">
        <f t="shared" si="1"/>
        <v>2027.95</v>
      </c>
      <c r="J62" s="5">
        <v>2027.95</v>
      </c>
      <c r="K62" s="15"/>
    </row>
    <row r="63" spans="1:11" x14ac:dyDescent="0.25">
      <c r="A63" s="1"/>
      <c r="B63" s="1"/>
      <c r="C63" s="1" t="s">
        <v>59</v>
      </c>
      <c r="D63" s="1"/>
      <c r="E63" s="1"/>
      <c r="F63" s="1"/>
      <c r="G63" s="3">
        <f>ROUND(SUM(G57:G62),5)</f>
        <v>4250</v>
      </c>
      <c r="H63" s="7">
        <f>SUM(H58:H62)</f>
        <v>5506.95</v>
      </c>
      <c r="I63" s="3">
        <f>SUM(I58:I62)</f>
        <v>9756.9500000000007</v>
      </c>
      <c r="J63" s="3">
        <f>ROUND(SUM(J57:J62),5)</f>
        <v>9756.9500000000007</v>
      </c>
    </row>
    <row r="64" spans="1:11" x14ac:dyDescent="0.25">
      <c r="A64" s="1"/>
      <c r="B64" s="1"/>
      <c r="C64" s="1" t="s">
        <v>60</v>
      </c>
      <c r="D64" s="1"/>
      <c r="E64" s="1"/>
      <c r="F64" s="1"/>
      <c r="G64" s="3"/>
      <c r="H64" s="3"/>
      <c r="I64" s="3"/>
      <c r="J64" s="3"/>
    </row>
    <row r="65" spans="1:11" x14ac:dyDescent="0.25">
      <c r="A65" s="1"/>
      <c r="B65" s="1"/>
      <c r="C65" s="1"/>
      <c r="D65" s="1" t="s">
        <v>36</v>
      </c>
      <c r="E65" s="1"/>
      <c r="F65" s="1"/>
      <c r="G65" s="3">
        <v>26.83</v>
      </c>
      <c r="H65" s="3"/>
      <c r="I65" s="3">
        <f t="shared" si="1"/>
        <v>26.83</v>
      </c>
      <c r="J65" s="3">
        <v>26.83</v>
      </c>
    </row>
    <row r="66" spans="1:11" x14ac:dyDescent="0.25">
      <c r="A66" s="1"/>
      <c r="B66" s="1"/>
      <c r="C66" s="1"/>
      <c r="D66" s="1" t="s">
        <v>61</v>
      </c>
      <c r="E66" s="1"/>
      <c r="F66" s="1"/>
      <c r="G66" s="3">
        <v>50</v>
      </c>
      <c r="H66" s="3"/>
      <c r="I66" s="3">
        <f t="shared" si="1"/>
        <v>50</v>
      </c>
      <c r="J66" s="3">
        <v>50</v>
      </c>
    </row>
    <row r="67" spans="1:11" ht="15.75" thickBot="1" x14ac:dyDescent="0.3">
      <c r="A67" s="1"/>
      <c r="B67" s="1"/>
      <c r="C67" s="1"/>
      <c r="D67" s="1" t="s">
        <v>10</v>
      </c>
      <c r="E67" s="1"/>
      <c r="F67" s="1"/>
      <c r="G67" s="5">
        <v>18.02</v>
      </c>
      <c r="H67" s="5"/>
      <c r="I67" s="5">
        <f t="shared" si="1"/>
        <v>18.02</v>
      </c>
      <c r="J67" s="5">
        <v>75</v>
      </c>
      <c r="K67" s="15"/>
    </row>
    <row r="68" spans="1:11" x14ac:dyDescent="0.25">
      <c r="A68" s="1"/>
      <c r="B68" s="1"/>
      <c r="C68" s="1" t="s">
        <v>62</v>
      </c>
      <c r="D68" s="1"/>
      <c r="E68" s="1"/>
      <c r="F68" s="1"/>
      <c r="G68" s="3">
        <f>ROUND(SUM(G64:G67),5)</f>
        <v>94.85</v>
      </c>
      <c r="H68" s="3">
        <f>SUM(H65:H67)</f>
        <v>0</v>
      </c>
      <c r="I68" s="3">
        <f t="shared" si="1"/>
        <v>94.85</v>
      </c>
      <c r="J68" s="3">
        <f>ROUND(SUM(J64:J67),5)</f>
        <v>151.83000000000001</v>
      </c>
    </row>
    <row r="69" spans="1:11" ht="15.75" thickBot="1" x14ac:dyDescent="0.3">
      <c r="A69" s="1"/>
      <c r="B69" s="1"/>
      <c r="C69" s="1" t="s">
        <v>63</v>
      </c>
      <c r="D69" s="1"/>
      <c r="E69" s="1"/>
      <c r="F69" s="1"/>
      <c r="G69" s="3">
        <v>0</v>
      </c>
      <c r="H69" s="5"/>
      <c r="I69" s="5">
        <f t="shared" si="1"/>
        <v>0</v>
      </c>
      <c r="J69" s="5">
        <v>6973.79</v>
      </c>
      <c r="K69" s="15"/>
    </row>
    <row r="70" spans="1:11" ht="15.75" thickBot="1" x14ac:dyDescent="0.3">
      <c r="A70" s="1"/>
      <c r="B70" s="1" t="s">
        <v>64</v>
      </c>
      <c r="C70" s="1"/>
      <c r="D70" s="1"/>
      <c r="E70" s="1"/>
      <c r="F70" s="1"/>
      <c r="G70" s="7">
        <f>ROUND(G6+G19+G56+G63+SUM(G68:G69),5)</f>
        <v>19830.77</v>
      </c>
      <c r="H70" s="6">
        <f>H68+H63+H56+H19</f>
        <v>15471.95</v>
      </c>
      <c r="I70" s="6">
        <f>I68+I63+I56+I19</f>
        <v>35302.720000000001</v>
      </c>
      <c r="J70" s="6">
        <f>ROUND(J6+J19+J56+J63+SUM(J68:J69),5)</f>
        <v>42000</v>
      </c>
      <c r="K70" s="6">
        <f>K68+K63+K56+K19</f>
        <v>357.55999999999949</v>
      </c>
    </row>
    <row r="71" spans="1:11" ht="15.75" thickBot="1" x14ac:dyDescent="0.3">
      <c r="A71" s="1" t="s">
        <v>65</v>
      </c>
      <c r="B71" s="1"/>
      <c r="C71" s="1"/>
      <c r="D71" s="1"/>
      <c r="E71" s="1"/>
      <c r="F71" s="1"/>
      <c r="G71" s="8">
        <f>ROUND(G5-G70,5)</f>
        <v>22169.23</v>
      </c>
      <c r="H71" s="8">
        <f>H5-H70</f>
        <v>-15471.95</v>
      </c>
      <c r="I71" s="13">
        <f t="shared" si="1"/>
        <v>6697.2799999999988</v>
      </c>
      <c r="J71" s="12">
        <f>ROUND(J5-J70,5)</f>
        <v>0</v>
      </c>
      <c r="K71" s="8">
        <f>K5-K70</f>
        <v>-357.55999999999949</v>
      </c>
    </row>
    <row r="72" spans="1:11" ht="15.75" thickTop="1" x14ac:dyDescent="0.25"/>
  </sheetData>
  <pageMargins left="0.7" right="0.7" top="0.75" bottom="0.75" header="0.3" footer="0.3"/>
  <pageSetup scale="81" fitToHeight="0" orientation="landscape" horizontalDpi="0" verticalDpi="0" r:id="rId1"/>
  <headerFooter>
    <oddHeader>&amp;CTarzana NC
Budget Revisions FYE June 30,  2019
As of June 19, 2019</oddHeader>
    <oddFooter>&amp;L&amp;D, &amp;T, &amp;F&amp;R&amp;P,&amp;N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2019-06-14T00:49:51Z</cp:lastPrinted>
  <dcterms:created xsi:type="dcterms:W3CDTF">2019-06-13T23:40:29Z</dcterms:created>
  <dcterms:modified xsi:type="dcterms:W3CDTF">2019-06-22T02:13:35Z</dcterms:modified>
</cp:coreProperties>
</file>