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22980" windowHeight="11928" activeTab="0"/>
  </bookViews>
  <sheets>
    <sheet name="Sheet1" sheetId="1" r:id="rId1"/>
  </sheets>
  <definedNames>
    <definedName name="_xlnm.Print_Titles" localSheetId="0">'Sheet1'!$A:$F,'Sheet1'!$1:$2</definedName>
    <definedName name="QB_COLUMN_59200" localSheetId="0" hidden="1">'Sheet1'!#REF!</definedName>
    <definedName name="QB_COLUMN_62220" localSheetId="0" hidden="1">'Sheet1'!$G$2</definedName>
    <definedName name="QB_COLUMN_76210" localSheetId="0" hidden="1">'Sheet1'!#REF!</definedName>
    <definedName name="QB_COLUMN_76230" localSheetId="0" hidden="1">'Sheet1'!#REF!</definedName>
    <definedName name="QB_COLUMN_76240" localSheetId="0" hidden="1">'Sheet1'!$K$2</definedName>
    <definedName name="QB_DATA_0" localSheetId="0" hidden="1">'Sheet1'!$4:$4,'Sheet1'!#REF!,'Sheet1'!#REF!,'Sheet1'!#REF!,'Sheet1'!#REF!,'Sheet1'!#REF!,'Sheet1'!#REF!,'Sheet1'!#REF!,'Sheet1'!#REF!,'Sheet1'!#REF!,'Sheet1'!#REF!,'Sheet1'!#REF!,'Sheet1'!#REF!,'Sheet1'!$11:$11,'Sheet1'!$12:$12,'Sheet1'!$13:$13</definedName>
    <definedName name="QB_DATA_1" localSheetId="0" hidden="1">'Sheet1'!$14:$14,'Sheet1'!$15:$15,'Sheet1'!$16:$16,'Sheet1'!$17:$17,'Sheet1'!$18:$18,'Sheet1'!#REF!,'Sheet1'!#REF!,'Sheet1'!$20:$20,'Sheet1'!#REF!,'Sheet1'!$24:$24,'Sheet1'!$25:$25,'Sheet1'!#REF!,'Sheet1'!$26:$26,'Sheet1'!$27:$27,'Sheet1'!$28:$28,'Sheet1'!#REF!</definedName>
    <definedName name="QB_DATA_2" localSheetId="0" hidden="1">'Sheet1'!$29:$29,'Sheet1'!#REF!,'Sheet1'!#REF!,'Sheet1'!$30:$30,'Sheet1'!$31:$31,'Sheet1'!#REF!,'Sheet1'!$32:$32,'Sheet1'!$33:$33,'Sheet1'!#REF!,'Sheet1'!$35:$35,'Sheet1'!#REF!,'Sheet1'!$38:$38,'Sheet1'!$39:$39,'Sheet1'!$40:$40,'Sheet1'!$41:$41,'Sheet1'!$42:$42</definedName>
    <definedName name="QB_DATA_3" localSheetId="0" hidden="1">'Sheet1'!#REF!,'Sheet1'!$43:$43,'Sheet1'!$44:$44,'Sheet1'!$45:$45,'Sheet1'!$46:$46,'Sheet1'!$47:$47,'Sheet1'!$48:$48,'Sheet1'!$49:$49,'Sheet1'!#REF!,'Sheet1'!$51:$51,'Sheet1'!$52:$52,'Sheet1'!#REF!,'Sheet1'!#REF!,'Sheet1'!$53:$53,'Sheet1'!$54:$54,'Sheet1'!#REF!</definedName>
    <definedName name="QB_DATA_4" localSheetId="0" hidden="1">'Sheet1'!$55:$55,'Sheet1'!$56:$56,'Sheet1'!$57:$57,'Sheet1'!$58:$58,'Sheet1'!#REF!,'Sheet1'!$60:$60,'Sheet1'!$62:$62,'Sheet1'!$63:$63,'Sheet1'!#REF!,'Sheet1'!#REF!,'Sheet1'!#REF!,'Sheet1'!$68:$68,'Sheet1'!$69:$69,'Sheet1'!$73:$73,'Sheet1'!#REF!,'Sheet1'!#REF!</definedName>
    <definedName name="QB_DATA_5" localSheetId="0" hidden="1">'Sheet1'!#REF!,'Sheet1'!#REF!,'Sheet1'!$76:$76,'Sheet1'!$77:$77,'Sheet1'!#REF!,'Sheet1'!#REF!,'Sheet1'!#REF!,'Sheet1'!#REF!,'Sheet1'!#REF!,'Sheet1'!#REF!,'Sheet1'!#REF!,'Sheet1'!#REF!,'Sheet1'!#REF!,'Sheet1'!#REF!,'Sheet1'!#REF!,'Sheet1'!#REF!</definedName>
    <definedName name="QB_DATA_6" localSheetId="0" hidden="1">'Sheet1'!#REF!,'Sheet1'!#REF!,'Sheet1'!$80:$80,'Sheet1'!$82:$82,'Sheet1'!#REF!</definedName>
    <definedName name="QB_FORMULA_0" localSheetId="0" hidden="1">'Sheet1'!#REF!,'Sheet1'!#REF!,'Sheet1'!$G$5,'Sheet1'!#REF!,'Sheet1'!$K$5,'Sheet1'!#REF!,'Sheet1'!#REF!,'Sheet1'!#REF!,'Sheet1'!#REF!,'Sheet1'!#REF!,'Sheet1'!#REF!,'Sheet1'!#REF!,'Sheet1'!#REF!,'Sheet1'!#REF!,'Sheet1'!#REF!,'Sheet1'!#REF!</definedName>
    <definedName name="QB_FORMULA_1" localSheetId="0" hidden="1">'Sheet1'!#REF!,'Sheet1'!$G$19,'Sheet1'!#REF!,'Sheet1'!$K$19,'Sheet1'!#REF!,'Sheet1'!#REF!,'Sheet1'!$G$21,'Sheet1'!#REF!,'Sheet1'!$K$21,'Sheet1'!#REF!,'Sheet1'!#REF!,'Sheet1'!$G$34,'Sheet1'!#REF!,'Sheet1'!$K$34,'Sheet1'!#REF!,'Sheet1'!#REF!</definedName>
    <definedName name="QB_FORMULA_2" localSheetId="0" hidden="1">'Sheet1'!$G$50,'Sheet1'!#REF!,'Sheet1'!$K$50,'Sheet1'!#REF!,'Sheet1'!#REF!,'Sheet1'!$G$59,'Sheet1'!#REF!,'Sheet1'!$K$59,'Sheet1'!#REF!,'Sheet1'!#REF!,'Sheet1'!$G$64,'Sheet1'!#REF!,'Sheet1'!$K$64,'Sheet1'!#REF!,'Sheet1'!#REF!,'Sheet1'!$G$65</definedName>
    <definedName name="QB_FORMULA_3" localSheetId="0" hidden="1">'Sheet1'!#REF!,'Sheet1'!$K$65,'Sheet1'!#REF!,'Sheet1'!#REF!,'Sheet1'!$G$70,'Sheet1'!#REF!,'Sheet1'!$K$70,'Sheet1'!#REF!,'Sheet1'!#REF!,'Sheet1'!$G$74,'Sheet1'!#REF!,'Sheet1'!$K$74,'Sheet1'!#REF!,'Sheet1'!#REF!,'Sheet1'!$G$78,'Sheet1'!#REF!</definedName>
    <definedName name="QB_FORMULA_4" localSheetId="0" hidden="1">'Sheet1'!$K$78,'Sheet1'!#REF!,'Sheet1'!#REF!,'Sheet1'!$G$81,'Sheet1'!#REF!,'Sheet1'!#REF!,'Sheet1'!#REF!,'Sheet1'!$G$83,'Sheet1'!#REF!,'Sheet1'!$K$83,'Sheet1'!#REF!,'Sheet1'!#REF!,'Sheet1'!$G$84,'Sheet1'!#REF!,'Sheet1'!$K$84</definedName>
    <definedName name="QB_ROW_10020" localSheetId="0" hidden="1">'Sheet1'!$C$66</definedName>
    <definedName name="QB_ROW_100240" localSheetId="0" hidden="1">'Sheet1'!#REF!</definedName>
    <definedName name="QB_ROW_101230" localSheetId="0" hidden="1">'Sheet1'!#REF!</definedName>
    <definedName name="QB_ROW_102240" localSheetId="0" hidden="1">'Sheet1'!$E$33</definedName>
    <definedName name="QB_ROW_10230" localSheetId="0" hidden="1">'Sheet1'!#REF!</definedName>
    <definedName name="QB_ROW_10320" localSheetId="0" hidden="1">'Sheet1'!$C$74</definedName>
    <definedName name="QB_ROW_103230" localSheetId="0" hidden="1">'Sheet1'!#REF!</definedName>
    <definedName name="QB_ROW_104250" localSheetId="0" hidden="1">'Sheet1'!$F$45</definedName>
    <definedName name="QB_ROW_105240" localSheetId="0" hidden="1">'Sheet1'!$E$56</definedName>
    <definedName name="QB_ROW_106230" localSheetId="0" hidden="1">'Sheet1'!$D$76</definedName>
    <definedName name="QB_ROW_107240" localSheetId="0" hidden="1">'Sheet1'!$E$28</definedName>
    <definedName name="QB_ROW_108250" localSheetId="0" hidden="1">'Sheet1'!$F$42</definedName>
    <definedName name="QB_ROW_109230" localSheetId="0" hidden="1">'Sheet1'!$D$35</definedName>
    <definedName name="QB_ROW_11020" localSheetId="0" hidden="1">'Sheet1'!$C$75</definedName>
    <definedName name="QB_ROW_110230" localSheetId="0" hidden="1">'Sheet1'!$D$73</definedName>
    <definedName name="QB_ROW_11230" localSheetId="0" hidden="1">'Sheet1'!#REF!</definedName>
    <definedName name="QB_ROW_11320" localSheetId="0" hidden="1">'Sheet1'!$C$78</definedName>
    <definedName name="QB_ROW_12020" localSheetId="0" hidden="1">'Sheet1'!$C$79</definedName>
    <definedName name="QB_ROW_12230" localSheetId="0" hidden="1">'Sheet1'!$D$80</definedName>
    <definedName name="QB_ROW_12320" localSheetId="0" hidden="1">'Sheet1'!$C$81</definedName>
    <definedName name="QB_ROW_13220" localSheetId="0" hidden="1">'Sheet1'!$C$82</definedName>
    <definedName name="QB_ROW_14240" localSheetId="0" hidden="1">'Sheet1'!#REF!</definedName>
    <definedName name="QB_ROW_15040" localSheetId="0" hidden="1">'Sheet1'!$E$10</definedName>
    <definedName name="QB_ROW_15250" localSheetId="0" hidden="1">'Sheet1'!#REF!</definedName>
    <definedName name="QB_ROW_15340" localSheetId="0" hidden="1">'Sheet1'!#REF!</definedName>
    <definedName name="QB_ROW_16030" localSheetId="0" hidden="1">'Sheet1'!#REF!</definedName>
    <definedName name="QB_ROW_16240" localSheetId="0" hidden="1">'Sheet1'!#REF!</definedName>
    <definedName name="QB_ROW_16330" localSheetId="0" hidden="1">'Sheet1'!#REF!</definedName>
    <definedName name="QB_ROW_17240" localSheetId="0" hidden="1">'Sheet1'!#REF!</definedName>
    <definedName name="QB_ROW_18030" localSheetId="0" hidden="1">'Sheet1'!$D$8</definedName>
    <definedName name="QB_ROW_18240" localSheetId="0" hidden="1">'Sheet1'!#REF!</definedName>
    <definedName name="QB_ROW_18301" localSheetId="0" hidden="1">'Sheet1'!$A$84</definedName>
    <definedName name="QB_ROW_18330" localSheetId="0" hidden="1">'Sheet1'!$D$19</definedName>
    <definedName name="QB_ROW_19240" localSheetId="0" hidden="1">'Sheet1'!#REF!</definedName>
    <definedName name="QB_ROW_20012" localSheetId="0" hidden="1">'Sheet1'!$B$3</definedName>
    <definedName name="QB_ROW_20240" localSheetId="0" hidden="1">'Sheet1'!$E$11</definedName>
    <definedName name="QB_ROW_20312" localSheetId="0" hidden="1">'Sheet1'!$B$5</definedName>
    <definedName name="QB_ROW_21012" localSheetId="0" hidden="1">'Sheet1'!$B$6</definedName>
    <definedName name="QB_ROW_21240" localSheetId="0" hidden="1">'Sheet1'!$E$12</definedName>
    <definedName name="QB_ROW_21312" localSheetId="0" hidden="1">'Sheet1'!$B$83</definedName>
    <definedName name="QB_ROW_22240" localSheetId="0" hidden="1">'Sheet1'!$E$13</definedName>
    <definedName name="QB_ROW_23240" localSheetId="0" hidden="1">'Sheet1'!$E$14</definedName>
    <definedName name="QB_ROW_24240" localSheetId="0" hidden="1">'Sheet1'!$E$16</definedName>
    <definedName name="QB_ROW_25240" localSheetId="0" hidden="1">'Sheet1'!$E$17</definedName>
    <definedName name="QB_ROW_26240" localSheetId="0" hidden="1">'Sheet1'!$E$18</definedName>
    <definedName name="QB_ROW_27240" localSheetId="0" hidden="1">'Sheet1'!#REF!</definedName>
    <definedName name="QB_ROW_28230" localSheetId="0" hidden="1">'Sheet1'!$D$20</definedName>
    <definedName name="QB_ROW_29030" localSheetId="0" hidden="1">'Sheet1'!$D$23</definedName>
    <definedName name="QB_ROW_29240" localSheetId="0" hidden="1">'Sheet1'!#REF!</definedName>
    <definedName name="QB_ROW_29330" localSheetId="0" hidden="1">'Sheet1'!$D$34</definedName>
    <definedName name="QB_ROW_30240" localSheetId="0" hidden="1">'Sheet1'!$E$27</definedName>
    <definedName name="QB_ROW_31240" localSheetId="0" hidden="1">'Sheet1'!$E$25</definedName>
    <definedName name="QB_ROW_32240" localSheetId="0" hidden="1">'Sheet1'!#REF!</definedName>
    <definedName name="QB_ROW_33240" localSheetId="0" hidden="1">'Sheet1'!#REF!</definedName>
    <definedName name="QB_ROW_34240" localSheetId="0" hidden="1">'Sheet1'!#REF!</definedName>
    <definedName name="QB_ROW_35230" localSheetId="0" hidden="1">'Sheet1'!#REF!</definedName>
    <definedName name="QB_ROW_36240" localSheetId="0" hidden="1">'Sheet1'!$E$29</definedName>
    <definedName name="QB_ROW_37030" localSheetId="0" hidden="1">'Sheet1'!$D$36</definedName>
    <definedName name="QB_ROW_37240" localSheetId="0" hidden="1">'Sheet1'!$E$58</definedName>
    <definedName name="QB_ROW_37330" localSheetId="0" hidden="1">'Sheet1'!$D$59</definedName>
    <definedName name="QB_ROW_38240" localSheetId="0" hidden="1">'Sheet1'!#REF!</definedName>
    <definedName name="QB_ROW_39040" localSheetId="0" hidden="1">'Sheet1'!$E$37</definedName>
    <definedName name="QB_ROW_39250" localSheetId="0" hidden="1">'Sheet1'!#REF!</definedName>
    <definedName name="QB_ROW_39340" localSheetId="0" hidden="1">'Sheet1'!$E$50</definedName>
    <definedName name="QB_ROW_40240" localSheetId="0" hidden="1">'Sheet1'!$E$52</definedName>
    <definedName name="QB_ROW_41240" localSheetId="0" hidden="1">'Sheet1'!#REF!</definedName>
    <definedName name="QB_ROW_42240" localSheetId="0" hidden="1">'Sheet1'!$E$53</definedName>
    <definedName name="QB_ROW_43240" localSheetId="0" hidden="1">'Sheet1'!#REF!</definedName>
    <definedName name="QB_ROW_44030" localSheetId="0" hidden="1">'Sheet1'!$D$61</definedName>
    <definedName name="QB_ROW_44240" localSheetId="0" hidden="1">'Sheet1'!#REF!</definedName>
    <definedName name="QB_ROW_44330" localSheetId="0" hidden="1">'Sheet1'!$D$64</definedName>
    <definedName name="QB_ROW_45240" localSheetId="0" hidden="1">'Sheet1'!$E$62</definedName>
    <definedName name="QB_ROW_46240" localSheetId="0" hidden="1">'Sheet1'!$E$63</definedName>
    <definedName name="QB_ROW_47220" localSheetId="0" hidden="1">'Sheet1'!$C$4</definedName>
    <definedName name="QB_ROW_48240" localSheetId="0" hidden="1">'Sheet1'!$E$30</definedName>
    <definedName name="QB_ROW_50240" localSheetId="0" hidden="1">'Sheet1'!#REF!</definedName>
    <definedName name="QB_ROW_51240" localSheetId="0" hidden="1">'Sheet1'!$E$26</definedName>
    <definedName name="QB_ROW_52240" localSheetId="0" hidden="1">'Sheet1'!#REF!</definedName>
    <definedName name="QB_ROW_53250" localSheetId="0" hidden="1">'Sheet1'!#REF!</definedName>
    <definedName name="QB_ROW_54230" localSheetId="0" hidden="1">'Sheet1'!$D$60</definedName>
    <definedName name="QB_ROW_55230" localSheetId="0" hidden="1">'Sheet1'!#REF!</definedName>
    <definedName name="QB_ROW_56230" localSheetId="0" hidden="1">'Sheet1'!#REF!</definedName>
    <definedName name="QB_ROW_57230" localSheetId="0" hidden="1">'Sheet1'!#REF!</definedName>
    <definedName name="QB_ROW_58230" localSheetId="0" hidden="1">'Sheet1'!#REF!</definedName>
    <definedName name="QB_ROW_59230" localSheetId="0" hidden="1">'Sheet1'!#REF!</definedName>
    <definedName name="QB_ROW_60230" localSheetId="0" hidden="1">'Sheet1'!#REF!</definedName>
    <definedName name="QB_ROW_61230" localSheetId="0" hidden="1">'Sheet1'!#REF!</definedName>
    <definedName name="QB_ROW_6220" localSheetId="0" hidden="1">'Sheet1'!#REF!</definedName>
    <definedName name="QB_ROW_62240" localSheetId="0" hidden="1">'Sheet1'!#REF!</definedName>
    <definedName name="QB_ROW_63230" localSheetId="0" hidden="1">'Sheet1'!#REF!</definedName>
    <definedName name="QB_ROW_64230" localSheetId="0" hidden="1">'Sheet1'!#REF!</definedName>
    <definedName name="QB_ROW_65240" localSheetId="0" hidden="1">'Sheet1'!#REF!</definedName>
    <definedName name="QB_ROW_66250" localSheetId="0" hidden="1">'Sheet1'!$F$47</definedName>
    <definedName name="QB_ROW_67250" localSheetId="0" hidden="1">'Sheet1'!$F$46</definedName>
    <definedName name="QB_ROW_68250" localSheetId="0" hidden="1">'Sheet1'!$F$41</definedName>
    <definedName name="QB_ROW_69250" localSheetId="0" hidden="1">'Sheet1'!$F$39</definedName>
    <definedName name="QB_ROW_70250" localSheetId="0" hidden="1">'Sheet1'!$F$43</definedName>
    <definedName name="QB_ROW_71250" localSheetId="0" hidden="1">'Sheet1'!$F$44</definedName>
    <definedName name="QB_ROW_72250" localSheetId="0" hidden="1">'Sheet1'!$F$40</definedName>
    <definedName name="QB_ROW_73250" localSheetId="0" hidden="1">'Sheet1'!$F$38</definedName>
    <definedName name="QB_ROW_74230" localSheetId="0" hidden="1">'Sheet1'!#REF!</definedName>
    <definedName name="QB_ROW_75230" localSheetId="0" hidden="1">'Sheet1'!#REF!</definedName>
    <definedName name="QB_ROW_76230" localSheetId="0" hidden="1">'Sheet1'!#REF!</definedName>
    <definedName name="QB_ROW_77250" localSheetId="0" hidden="1">'Sheet1'!#REF!</definedName>
    <definedName name="QB_ROW_79230" localSheetId="0" hidden="1">'Sheet1'!$D$77</definedName>
    <definedName name="QB_ROW_8020" localSheetId="0" hidden="1">'Sheet1'!$C$7</definedName>
    <definedName name="QB_ROW_80250" localSheetId="0" hidden="1">'Sheet1'!#REF!</definedName>
    <definedName name="QB_ROW_81250" localSheetId="0" hidden="1">'Sheet1'!$F$48</definedName>
    <definedName name="QB_ROW_82250" localSheetId="0" hidden="1">'Sheet1'!$F$49</definedName>
    <definedName name="QB_ROW_8230" localSheetId="0" hidden="1">'Sheet1'!#REF!</definedName>
    <definedName name="QB_ROW_8320" localSheetId="0" hidden="1">'Sheet1'!$C$21</definedName>
    <definedName name="QB_ROW_83230" localSheetId="0" hidden="1">'Sheet1'!#REF!</definedName>
    <definedName name="QB_ROW_84230" localSheetId="0" hidden="1">'Sheet1'!#REF!</definedName>
    <definedName name="QB_ROW_85240" localSheetId="0" hidden="1">'Sheet1'!$E$15</definedName>
    <definedName name="QB_ROW_86240" localSheetId="0" hidden="1">'Sheet1'!#REF!</definedName>
    <definedName name="QB_ROW_87230" localSheetId="0" hidden="1">'Sheet1'!#REF!</definedName>
    <definedName name="QB_ROW_88250" localSheetId="0" hidden="1">'Sheet1'!#REF!</definedName>
    <definedName name="QB_ROW_89240" localSheetId="0" hidden="1">'Sheet1'!$E$51</definedName>
    <definedName name="QB_ROW_9020" localSheetId="0" hidden="1">'Sheet1'!$C$22</definedName>
    <definedName name="QB_ROW_90240" localSheetId="0" hidden="1">'Sheet1'!$E$54</definedName>
    <definedName name="QB_ROW_91240" localSheetId="0" hidden="1">'Sheet1'!$E$55</definedName>
    <definedName name="QB_ROW_92030" localSheetId="0" hidden="1">'Sheet1'!$D$67</definedName>
    <definedName name="QB_ROW_92240" localSheetId="0" hidden="1">'Sheet1'!$E$69</definedName>
    <definedName name="QB_ROW_9230" localSheetId="0" hidden="1">'Sheet1'!#REF!</definedName>
    <definedName name="QB_ROW_92330" localSheetId="0" hidden="1">'Sheet1'!$D$70</definedName>
    <definedName name="QB_ROW_9320" localSheetId="0" hidden="1">'Sheet1'!$C$65</definedName>
    <definedName name="QB_ROW_93240" localSheetId="0" hidden="1">'Sheet1'!$E$32</definedName>
    <definedName name="QB_ROW_94240" localSheetId="0" hidden="1">'Sheet1'!$E$68</definedName>
    <definedName name="QB_ROW_96250" localSheetId="0" hidden="1">'Sheet1'!#REF!</definedName>
    <definedName name="QB_ROW_97240" localSheetId="0" hidden="1">'Sheet1'!$E$24</definedName>
    <definedName name="QB_ROW_98240" localSheetId="0" hidden="1">'Sheet1'!$E$57</definedName>
    <definedName name="QB_ROW_99240" localSheetId="0" hidden="1">'Sheet1'!$E$31</definedName>
    <definedName name="QBCANSUPPORTUPDATE" localSheetId="0">TRUE</definedName>
    <definedName name="QBCOMPANYFILENAME" localSheetId="0">"C:\Users\Public\Documents\Intuit\QuickBooks\Company Files\Tarzana Neighborhood Council FYE 6-14.qbw"</definedName>
    <definedName name="QBENDDATE" localSheetId="0">20150513</definedName>
    <definedName name="QBHEADERSONSCREEN" localSheetId="0">FALSE</definedName>
    <definedName name="QBMETADATASIZE" localSheetId="0">5785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6</definedName>
    <definedName name="QBREPORTCOMPANYID" localSheetId="0">"ddc81ebc39a04661ab3fb6d3bd00f704"</definedName>
    <definedName name="QBREPORTCOMPARECOL_ANNUALBUDGET" localSheetId="0">TRUE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TRUE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TRUE</definedName>
    <definedName name="QBREPORTCOMPARECOL_YTDBUDGET" localSheetId="0">TRUE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273</definedName>
    <definedName name="QBROWHEADERS" localSheetId="0">6</definedName>
    <definedName name="QBSTARTDATE" localSheetId="0">20150501</definedName>
  </definedNames>
  <calcPr fullCalcOnLoad="1"/>
</workbook>
</file>

<file path=xl/sharedStrings.xml><?xml version="1.0" encoding="utf-8"?>
<sst xmlns="http://schemas.openxmlformats.org/spreadsheetml/2006/main" count="102" uniqueCount="101">
  <si>
    <t>Jul 1, '14 - May 13, 15</t>
  </si>
  <si>
    <t>Income</t>
  </si>
  <si>
    <t>Funding from DONE</t>
  </si>
  <si>
    <t>Total Income</t>
  </si>
  <si>
    <t>Expense</t>
  </si>
  <si>
    <t>100 Operations</t>
  </si>
  <si>
    <t>General Operations &amp; Misc</t>
  </si>
  <si>
    <t>Animal Welfare Committee</t>
  </si>
  <si>
    <t>Board Retreat &amp; Training</t>
  </si>
  <si>
    <t>Budget Committee</t>
  </si>
  <si>
    <t>Energy &amp; Environment Committee</t>
  </si>
  <si>
    <t>Land Use Committee</t>
  </si>
  <si>
    <t>Meeting Expense</t>
  </si>
  <si>
    <t>Office Furnit &amp; Relocation Exp</t>
  </si>
  <si>
    <t>PO Box Rental</t>
  </si>
  <si>
    <t>Presidents Expenses</t>
  </si>
  <si>
    <t>Telephone</t>
  </si>
  <si>
    <t>Total General Operations &amp; Misc</t>
  </si>
  <si>
    <t>Staffing &amp; Temporary Help</t>
  </si>
  <si>
    <t>Total 100 Operations</t>
  </si>
  <si>
    <t>200 Outreach</t>
  </si>
  <si>
    <t>Advertising</t>
  </si>
  <si>
    <t>Banners</t>
  </si>
  <si>
    <t>Brochures</t>
  </si>
  <si>
    <t>DWP MOU Posters/Flyers</t>
  </si>
  <si>
    <t>General Promo Items</t>
  </si>
  <si>
    <t>Jackets-Baker-Vegas Run</t>
  </si>
  <si>
    <t>Name Plates &amp; Business Cards</t>
  </si>
  <si>
    <t>Outreach Committee Expenses</t>
  </si>
  <si>
    <t>Safety Vest Logo</t>
  </si>
  <si>
    <t>T-Shirts Rec center</t>
  </si>
  <si>
    <t>Tarzana Welcome Sign</t>
  </si>
  <si>
    <t>Total Advertising</t>
  </si>
  <si>
    <t>Events</t>
  </si>
  <si>
    <t>Earth Day</t>
  </si>
  <si>
    <t>Award Ceremony Refreshments</t>
  </si>
  <si>
    <t>Award Certificates</t>
  </si>
  <si>
    <t>Award Ribbons</t>
  </si>
  <si>
    <t>Bouncy/Jumper Rental</t>
  </si>
  <si>
    <t>Flyers</t>
  </si>
  <si>
    <t>Hanging Supplies</t>
  </si>
  <si>
    <t>Porta Potties</t>
  </si>
  <si>
    <t>Poster Labels</t>
  </si>
  <si>
    <t>Poster Paper</t>
  </si>
  <si>
    <t>Printing Award Certificates</t>
  </si>
  <si>
    <t>Supplies-On Site</t>
  </si>
  <si>
    <t>Total Earth Day</t>
  </si>
  <si>
    <t>Movies in the Park</t>
  </si>
  <si>
    <t>National Night Out</t>
  </si>
  <si>
    <t>Senior Symposium</t>
  </si>
  <si>
    <t>Street Fairs</t>
  </si>
  <si>
    <t>Town Hall Meetings</t>
  </si>
  <si>
    <t>VANC March 2015 Mixer</t>
  </si>
  <si>
    <t>VANC Planning Forum 12/14</t>
  </si>
  <si>
    <t>Events - Other</t>
  </si>
  <si>
    <t>Total Events</t>
  </si>
  <si>
    <t>TNC Newsletters</t>
  </si>
  <si>
    <t>Website Maintenance/Enhancement</t>
  </si>
  <si>
    <t>Mailing List Maintenance</t>
  </si>
  <si>
    <t>Web Site Updates</t>
  </si>
  <si>
    <t>Total Website Maintenance/Enhancement</t>
  </si>
  <si>
    <t>Total 200 Outreach</t>
  </si>
  <si>
    <t>300 Community Improvement</t>
  </si>
  <si>
    <t>School Garden Program</t>
  </si>
  <si>
    <t>Rep Bench Childs Garden TCCC</t>
  </si>
  <si>
    <t>School Garden Program - Other</t>
  </si>
  <si>
    <t>Total School Garden Program</t>
  </si>
  <si>
    <t>Solar Lighted Stop Signs</t>
  </si>
  <si>
    <t>Total 300 Community Improvement</t>
  </si>
  <si>
    <t>400 Neighborhood Purpose Grants</t>
  </si>
  <si>
    <t>Tarzana El School 2015 Phys Ed</t>
  </si>
  <si>
    <t>WH-Tarzana COC FDoundation</t>
  </si>
  <si>
    <t>Total 400 Neighborhood Purpose Grants</t>
  </si>
  <si>
    <t>500 Elections</t>
  </si>
  <si>
    <t>500 Elections - Other</t>
  </si>
  <si>
    <t>Total 500 Elections</t>
  </si>
  <si>
    <t>900 Unallocated</t>
  </si>
  <si>
    <t>Total Expense</t>
  </si>
  <si>
    <t>Net Income</t>
  </si>
  <si>
    <t>Beautification Committee Expenses</t>
  </si>
  <si>
    <t>To Be Paid May 14- June 30, 2015</t>
  </si>
  <si>
    <t>Fiscal 2014-15 Estimated Actual</t>
  </si>
  <si>
    <t>2014-15 Annual Budget as of April 28, 2015</t>
  </si>
  <si>
    <t>Comments</t>
  </si>
  <si>
    <t>Add purchase of QuickBooks 2015 $225</t>
  </si>
  <si>
    <t>Stamps &amp; copies</t>
  </si>
  <si>
    <t>Net of Amount Billed to Others</t>
  </si>
  <si>
    <t>Summer 2015 T-Shirt Order $2244.58</t>
  </si>
  <si>
    <t>Grocery Bags &amp; 6' Table Cloth $1661.16</t>
  </si>
  <si>
    <t>WV LAPD Supplies</t>
  </si>
  <si>
    <t>Various Supplies $3292.57 + Delivery</t>
  </si>
  <si>
    <t>For April &amp; May Mtg @$225/each</t>
  </si>
  <si>
    <t>May Board Mtg Award Ceremony</t>
  </si>
  <si>
    <t>Replacing lost table</t>
  </si>
  <si>
    <t>Can't do; DOT Claims signs are vandalized</t>
  </si>
  <si>
    <t>Street Repairs-Rosita Vanalden to 19169 Rosita</t>
  </si>
  <si>
    <t>Budget Requests May 26, 2015 Board Meeting</t>
  </si>
  <si>
    <t>Budget as of May 26, 2015 Prior to Reversals</t>
  </si>
  <si>
    <t>Reversals Proposed as of May 26, 2015 Board Meeting</t>
  </si>
  <si>
    <t>Budget After Reversals as of May 26, 2015</t>
  </si>
  <si>
    <t>Add to $50K Zine money @ BSS for Rosita work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</si>
</sst>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1"/>
      <color rgb="FF00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/>
      <top style="medium"/>
      <bottom style="double"/>
    </border>
    <border>
      <left/>
      <right/>
      <top style="thick"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49" fontId="37" fillId="0" borderId="0" xfId="0" applyNumberFormat="1" applyFont="1" applyAlignment="1">
      <alignment/>
    </xf>
    <xf numFmtId="49" fontId="0" fillId="0" borderId="0" xfId="0" applyNumberFormat="1" applyBorder="1" applyAlignment="1">
      <alignment horizontal="centerContinuous"/>
    </xf>
    <xf numFmtId="164" fontId="38" fillId="0" borderId="0" xfId="0" applyNumberFormat="1" applyFont="1" applyAlignment="1">
      <alignment/>
    </xf>
    <xf numFmtId="49" fontId="38" fillId="0" borderId="0" xfId="0" applyNumberFormat="1" applyFont="1" applyAlignment="1">
      <alignment/>
    </xf>
    <xf numFmtId="0" fontId="37" fillId="0" borderId="0" xfId="0" applyFont="1" applyAlignment="1">
      <alignment/>
    </xf>
    <xf numFmtId="49" fontId="37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7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10" xfId="0" applyBorder="1" applyAlignment="1">
      <alignment/>
    </xf>
    <xf numFmtId="39" fontId="38" fillId="0" borderId="10" xfId="0" applyNumberFormat="1" applyFont="1" applyBorder="1" applyAlignment="1">
      <alignment/>
    </xf>
    <xf numFmtId="39" fontId="38" fillId="0" borderId="0" xfId="0" applyNumberFormat="1" applyFont="1" applyAlignment="1">
      <alignment/>
    </xf>
    <xf numFmtId="39" fontId="38" fillId="0" borderId="11" xfId="0" applyNumberFormat="1" applyFont="1" applyBorder="1" applyAlignment="1">
      <alignment/>
    </xf>
    <xf numFmtId="39" fontId="38" fillId="0" borderId="12" xfId="0" applyNumberFormat="1" applyFont="1" applyBorder="1" applyAlignment="1">
      <alignment/>
    </xf>
    <xf numFmtId="7" fontId="37" fillId="0" borderId="13" xfId="0" applyNumberFormat="1" applyFont="1" applyBorder="1" applyAlignment="1">
      <alignment/>
    </xf>
    <xf numFmtId="7" fontId="37" fillId="0" borderId="0" xfId="0" applyNumberFormat="1" applyFont="1" applyAlignment="1">
      <alignment/>
    </xf>
    <xf numFmtId="7" fontId="38" fillId="0" borderId="10" xfId="0" applyNumberFormat="1" applyFont="1" applyBorder="1" applyAlignment="1">
      <alignment/>
    </xf>
    <xf numFmtId="7" fontId="38" fillId="0" borderId="0" xfId="0" applyNumberFormat="1" applyFont="1" applyAlignment="1">
      <alignment/>
    </xf>
    <xf numFmtId="49" fontId="37" fillId="0" borderId="0" xfId="0" applyNumberFormat="1" applyFont="1" applyBorder="1" applyAlignment="1">
      <alignment/>
    </xf>
    <xf numFmtId="39" fontId="38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9" fontId="39" fillId="0" borderId="14" xfId="0" applyNumberFormat="1" applyFont="1" applyBorder="1" applyAlignment="1">
      <alignment horizontal="center" vertical="center" wrapText="1"/>
    </xf>
    <xf numFmtId="49" fontId="35" fillId="0" borderId="0" xfId="0" applyNumberFormat="1" applyFont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39" fontId="40" fillId="0" borderId="0" xfId="0" applyNumberFormat="1" applyFont="1" applyAlignment="1">
      <alignment/>
    </xf>
    <xf numFmtId="0" fontId="40" fillId="0" borderId="0" xfId="0" applyFont="1" applyAlignment="1">
      <alignment/>
    </xf>
    <xf numFmtId="7" fontId="38" fillId="0" borderId="10" xfId="0" applyNumberFormat="1" applyFont="1" applyFill="1" applyBorder="1" applyAlignment="1">
      <alignment/>
    </xf>
    <xf numFmtId="7" fontId="40" fillId="0" borderId="10" xfId="0" applyNumberFormat="1" applyFont="1" applyBorder="1" applyAlignment="1">
      <alignment/>
    </xf>
    <xf numFmtId="39" fontId="40" fillId="0" borderId="10" xfId="0" applyNumberFormat="1" applyFont="1" applyBorder="1" applyAlignment="1">
      <alignment/>
    </xf>
    <xf numFmtId="0" fontId="40" fillId="0" borderId="10" xfId="0" applyFont="1" applyBorder="1" applyAlignment="1">
      <alignment/>
    </xf>
    <xf numFmtId="39" fontId="40" fillId="0" borderId="0" xfId="0" applyNumberFormat="1" applyFont="1" applyBorder="1" applyAlignment="1">
      <alignment/>
    </xf>
    <xf numFmtId="0" fontId="40" fillId="0" borderId="11" xfId="0" applyFont="1" applyBorder="1" applyAlignment="1">
      <alignment/>
    </xf>
    <xf numFmtId="39" fontId="40" fillId="0" borderId="11" xfId="0" applyNumberFormat="1" applyFont="1" applyBorder="1" applyAlignment="1">
      <alignment/>
    </xf>
    <xf numFmtId="0" fontId="35" fillId="0" borderId="14" xfId="0" applyFont="1" applyBorder="1" applyAlignment="1">
      <alignment horizontal="center" vertical="center"/>
    </xf>
    <xf numFmtId="17" fontId="0" fillId="0" borderId="0" xfId="0" applyNumberFormat="1" applyAlignment="1">
      <alignment/>
    </xf>
    <xf numFmtId="7" fontId="41" fillId="0" borderId="13" xfId="0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85725</xdr:colOff>
      <xdr:row>1</xdr:row>
      <xdr:rowOff>57150</xdr:rowOff>
    </xdr:to>
    <xdr:pic>
      <xdr:nvPicPr>
        <xdr:cNvPr id="1" name="FILT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85725</xdr:colOff>
      <xdr:row>1</xdr:row>
      <xdr:rowOff>57150</xdr:rowOff>
    </xdr:to>
    <xdr:pic>
      <xdr:nvPicPr>
        <xdr:cNvPr id="2" name="HEADER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858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S128"/>
  <sheetViews>
    <sheetView tabSelected="1" zoomScalePageLayoutView="0" workbookViewId="0" topLeftCell="A1">
      <pane xSplit="6" ySplit="2" topLeftCell="G75" activePane="bottomRight" state="frozen"/>
      <selection pane="topLeft" activeCell="A1" sqref="A1"/>
      <selection pane="topRight" activeCell="G1" sqref="G1"/>
      <selection pane="bottomLeft" activeCell="A3" sqref="A3"/>
      <selection pane="bottomRight" activeCell="N83" sqref="N83"/>
    </sheetView>
  </sheetViews>
  <sheetFormatPr defaultColWidth="9.140625" defaultRowHeight="15"/>
  <cols>
    <col min="1" max="5" width="3.00390625" style="8" customWidth="1"/>
    <col min="6" max="6" width="29.7109375" style="8" customWidth="1"/>
    <col min="7" max="7" width="15.7109375" style="9" bestFit="1" customWidth="1"/>
    <col min="8" max="9" width="15.7109375" style="9" customWidth="1"/>
    <col min="10" max="10" width="2.28125" style="9" customWidth="1"/>
    <col min="11" max="11" width="11.28125" style="9" bestFit="1" customWidth="1"/>
    <col min="12" max="12" width="10.8515625" style="0" customWidth="1"/>
    <col min="13" max="13" width="11.140625" style="0" customWidth="1"/>
    <col min="14" max="15" width="11.57421875" style="0" customWidth="1"/>
    <col min="16" max="16" width="39.8515625" style="0" bestFit="1" customWidth="1"/>
  </cols>
  <sheetData>
    <row r="1" spans="1:11" ht="15.75" thickBot="1">
      <c r="A1" s="1"/>
      <c r="B1" s="1"/>
      <c r="C1" s="1"/>
      <c r="D1" s="1"/>
      <c r="E1" s="1"/>
      <c r="F1" s="1"/>
      <c r="G1" s="2"/>
      <c r="H1" s="2"/>
      <c r="I1" s="2"/>
      <c r="J1" s="2"/>
      <c r="K1" s="2"/>
    </row>
    <row r="2" spans="1:16" s="7" customFormat="1" ht="121.5" thickBot="1" thickTop="1">
      <c r="A2" s="6"/>
      <c r="B2" s="6"/>
      <c r="C2" s="6"/>
      <c r="D2" s="6"/>
      <c r="E2" s="6"/>
      <c r="F2" s="6"/>
      <c r="G2" s="22" t="s">
        <v>0</v>
      </c>
      <c r="H2" s="22" t="s">
        <v>80</v>
      </c>
      <c r="I2" s="22" t="s">
        <v>81</v>
      </c>
      <c r="J2" s="23"/>
      <c r="K2" s="22" t="s">
        <v>82</v>
      </c>
      <c r="L2" s="24" t="s">
        <v>96</v>
      </c>
      <c r="M2" s="24" t="s">
        <v>97</v>
      </c>
      <c r="N2" s="24" t="s">
        <v>98</v>
      </c>
      <c r="O2" s="24" t="s">
        <v>99</v>
      </c>
      <c r="P2" s="34" t="s">
        <v>83</v>
      </c>
    </row>
    <row r="3" spans="1:15" ht="15" thickTop="1">
      <c r="A3" s="1"/>
      <c r="B3" s="1" t="s">
        <v>1</v>
      </c>
      <c r="C3" s="1"/>
      <c r="D3" s="1"/>
      <c r="E3" s="1"/>
      <c r="F3" s="1"/>
      <c r="G3" s="3"/>
      <c r="H3" s="3"/>
      <c r="I3" s="3"/>
      <c r="J3" s="4"/>
      <c r="K3" s="3"/>
      <c r="L3" s="26"/>
      <c r="M3" s="26"/>
      <c r="N3" s="26"/>
      <c r="O3" s="26"/>
    </row>
    <row r="4" spans="1:15" ht="15" thickBot="1">
      <c r="A4" s="1"/>
      <c r="B4" s="1"/>
      <c r="C4" s="1" t="s">
        <v>2</v>
      </c>
      <c r="D4" s="1"/>
      <c r="E4" s="1"/>
      <c r="F4" s="1"/>
      <c r="G4" s="17">
        <v>37000</v>
      </c>
      <c r="H4" s="17">
        <v>0</v>
      </c>
      <c r="I4" s="17">
        <f>SUM(G4:H4)</f>
        <v>37000</v>
      </c>
      <c r="J4" s="18"/>
      <c r="K4" s="17">
        <v>37000</v>
      </c>
      <c r="L4" s="27">
        <v>0</v>
      </c>
      <c r="M4" s="28">
        <f>SUM(K4:L4)</f>
        <v>37000</v>
      </c>
      <c r="N4" s="28">
        <f>I4-M4</f>
        <v>0</v>
      </c>
      <c r="O4" s="28">
        <f>SUM(M4:N4)</f>
        <v>37000</v>
      </c>
    </row>
    <row r="5" spans="1:15" ht="14.25">
      <c r="A5" s="1"/>
      <c r="B5" s="1" t="s">
        <v>3</v>
      </c>
      <c r="C5" s="1"/>
      <c r="D5" s="1"/>
      <c r="E5" s="1"/>
      <c r="F5" s="1"/>
      <c r="G5" s="12">
        <f>ROUND(SUM(G3:G4),5)</f>
        <v>37000</v>
      </c>
      <c r="H5" s="12">
        <f>SUM(H4)</f>
        <v>0</v>
      </c>
      <c r="I5" s="12">
        <f>SUM(I4)</f>
        <v>37000</v>
      </c>
      <c r="J5" s="12"/>
      <c r="K5" s="12">
        <f>ROUND(SUM(K3:K4),5)</f>
        <v>37000</v>
      </c>
      <c r="L5" s="25">
        <f>SUM(L4)</f>
        <v>0</v>
      </c>
      <c r="M5" s="25">
        <f>SUM(M4)</f>
        <v>37000</v>
      </c>
      <c r="N5" s="25">
        <f>SUM(N4)</f>
        <v>0</v>
      </c>
      <c r="O5" s="25">
        <f>SUM(M5:N5)</f>
        <v>37000</v>
      </c>
    </row>
    <row r="6" spans="1:15" ht="28.5" customHeight="1">
      <c r="A6" s="1"/>
      <c r="B6" s="1" t="s">
        <v>4</v>
      </c>
      <c r="C6" s="1"/>
      <c r="D6" s="1"/>
      <c r="E6" s="1"/>
      <c r="F6" s="1"/>
      <c r="G6" s="12"/>
      <c r="H6" s="12"/>
      <c r="I6" s="12"/>
      <c r="J6" s="12"/>
      <c r="K6" s="12"/>
      <c r="L6" s="26"/>
      <c r="M6" s="26"/>
      <c r="N6" s="26"/>
      <c r="O6" s="26"/>
    </row>
    <row r="7" spans="1:15" ht="14.25">
      <c r="A7" s="1"/>
      <c r="B7" s="1"/>
      <c r="C7" s="1" t="s">
        <v>5</v>
      </c>
      <c r="D7" s="1"/>
      <c r="E7" s="1"/>
      <c r="F7" s="1"/>
      <c r="G7" s="12"/>
      <c r="H7" s="12"/>
      <c r="I7" s="12"/>
      <c r="J7" s="12"/>
      <c r="K7" s="12"/>
      <c r="L7" s="26"/>
      <c r="M7" s="26"/>
      <c r="N7" s="26"/>
      <c r="O7" s="26"/>
    </row>
    <row r="8" spans="1:15" ht="28.5" customHeight="1">
      <c r="A8" s="1"/>
      <c r="B8" s="1"/>
      <c r="C8" s="1"/>
      <c r="D8" s="1" t="s">
        <v>6</v>
      </c>
      <c r="E8" s="1"/>
      <c r="F8" s="1"/>
      <c r="G8" s="12"/>
      <c r="H8" s="12"/>
      <c r="I8" s="12"/>
      <c r="J8" s="12"/>
      <c r="K8" s="12"/>
      <c r="L8" s="26"/>
      <c r="M8" s="26"/>
      <c r="N8" s="26"/>
      <c r="O8" s="26"/>
    </row>
    <row r="9" spans="1:15" ht="14.25">
      <c r="A9" s="1"/>
      <c r="B9" s="1"/>
      <c r="C9" s="1"/>
      <c r="D9" s="1"/>
      <c r="E9" s="1" t="s">
        <v>79</v>
      </c>
      <c r="F9" s="1"/>
      <c r="G9" s="12">
        <v>0</v>
      </c>
      <c r="H9" s="12">
        <v>0</v>
      </c>
      <c r="I9" s="12">
        <f>SUM(G9:H9)</f>
        <v>0</v>
      </c>
      <c r="J9" s="12"/>
      <c r="K9" s="12">
        <v>100</v>
      </c>
      <c r="L9" s="26"/>
      <c r="M9" s="25">
        <f>SUM(K9:L9)</f>
        <v>100</v>
      </c>
      <c r="N9" s="25">
        <f>I9-M9</f>
        <v>-100</v>
      </c>
      <c r="O9" s="25">
        <f aca="true" t="shared" si="0" ref="O9:O73">SUM(M9:N9)</f>
        <v>0</v>
      </c>
    </row>
    <row r="10" spans="1:15" ht="14.25">
      <c r="A10" s="1"/>
      <c r="B10" s="1"/>
      <c r="C10" s="1"/>
      <c r="D10" s="1"/>
      <c r="E10" s="1" t="s">
        <v>8</v>
      </c>
      <c r="F10" s="1"/>
      <c r="G10" s="12">
        <v>248</v>
      </c>
      <c r="H10" s="12">
        <v>0</v>
      </c>
      <c r="I10" s="12">
        <f aca="true" t="shared" si="1" ref="I10:I18">SUM(G10:H10)</f>
        <v>248</v>
      </c>
      <c r="J10" s="12"/>
      <c r="K10" s="12">
        <v>500</v>
      </c>
      <c r="L10" s="26"/>
      <c r="M10" s="25">
        <f aca="true" t="shared" si="2" ref="M10:M18">SUM(K10:L10)</f>
        <v>500</v>
      </c>
      <c r="N10" s="25">
        <f aca="true" t="shared" si="3" ref="N10:N20">I10-M10</f>
        <v>-252</v>
      </c>
      <c r="O10" s="25">
        <f t="shared" si="0"/>
        <v>248</v>
      </c>
    </row>
    <row r="11" spans="1:16" ht="15" customHeight="1">
      <c r="A11" s="1"/>
      <c r="B11" s="1"/>
      <c r="C11" s="1"/>
      <c r="D11" s="1"/>
      <c r="E11" s="1" t="s">
        <v>9</v>
      </c>
      <c r="F11" s="1"/>
      <c r="G11" s="12">
        <v>65.29</v>
      </c>
      <c r="H11" s="12">
        <v>274</v>
      </c>
      <c r="I11" s="12">
        <f t="shared" si="1"/>
        <v>339.29</v>
      </c>
      <c r="J11" s="12"/>
      <c r="K11" s="12">
        <v>200</v>
      </c>
      <c r="L11" s="12">
        <v>140</v>
      </c>
      <c r="M11" s="25">
        <f t="shared" si="2"/>
        <v>340</v>
      </c>
      <c r="N11" s="25"/>
      <c r="O11" s="25">
        <f t="shared" si="0"/>
        <v>340</v>
      </c>
      <c r="P11" t="s">
        <v>84</v>
      </c>
    </row>
    <row r="12" spans="1:15" ht="14.25">
      <c r="A12" s="1"/>
      <c r="B12" s="1"/>
      <c r="C12" s="1"/>
      <c r="D12" s="1"/>
      <c r="E12" s="1" t="s">
        <v>10</v>
      </c>
      <c r="F12" s="1"/>
      <c r="G12" s="12">
        <v>0</v>
      </c>
      <c r="H12" s="12">
        <v>0</v>
      </c>
      <c r="I12" s="12">
        <f t="shared" si="1"/>
        <v>0</v>
      </c>
      <c r="J12" s="12"/>
      <c r="K12" s="12">
        <v>250</v>
      </c>
      <c r="L12" s="26"/>
      <c r="M12" s="25">
        <f t="shared" si="2"/>
        <v>250</v>
      </c>
      <c r="N12" s="25">
        <f t="shared" si="3"/>
        <v>-250</v>
      </c>
      <c r="O12" s="25">
        <f t="shared" si="0"/>
        <v>0</v>
      </c>
    </row>
    <row r="13" spans="1:16" ht="14.25">
      <c r="A13" s="1"/>
      <c r="B13" s="1"/>
      <c r="C13" s="1"/>
      <c r="D13" s="1"/>
      <c r="E13" s="1" t="s">
        <v>11</v>
      </c>
      <c r="F13" s="1"/>
      <c r="G13" s="12">
        <v>45.71</v>
      </c>
      <c r="H13" s="12">
        <v>75</v>
      </c>
      <c r="I13" s="12">
        <f t="shared" si="1"/>
        <v>120.71000000000001</v>
      </c>
      <c r="J13" s="12"/>
      <c r="K13" s="12">
        <v>350</v>
      </c>
      <c r="L13" s="26"/>
      <c r="M13" s="25">
        <f t="shared" si="2"/>
        <v>350</v>
      </c>
      <c r="N13" s="25">
        <f t="shared" si="3"/>
        <v>-229.29</v>
      </c>
      <c r="O13" s="25">
        <f t="shared" si="0"/>
        <v>120.71000000000001</v>
      </c>
      <c r="P13" t="s">
        <v>85</v>
      </c>
    </row>
    <row r="14" spans="1:15" ht="14.25">
      <c r="A14" s="1"/>
      <c r="B14" s="1"/>
      <c r="C14" s="1"/>
      <c r="D14" s="1"/>
      <c r="E14" s="1" t="s">
        <v>12</v>
      </c>
      <c r="F14" s="1"/>
      <c r="G14" s="12">
        <v>164.58</v>
      </c>
      <c r="H14" s="12">
        <v>50</v>
      </c>
      <c r="I14" s="12">
        <f t="shared" si="1"/>
        <v>214.58</v>
      </c>
      <c r="J14" s="12"/>
      <c r="K14" s="12">
        <v>300</v>
      </c>
      <c r="L14" s="26"/>
      <c r="M14" s="25">
        <f t="shared" si="2"/>
        <v>300</v>
      </c>
      <c r="N14" s="25">
        <f t="shared" si="3"/>
        <v>-85.41999999999999</v>
      </c>
      <c r="O14" s="25">
        <f t="shared" si="0"/>
        <v>214.58</v>
      </c>
    </row>
    <row r="15" spans="1:16" ht="14.25">
      <c r="A15" s="1"/>
      <c r="B15" s="1"/>
      <c r="C15" s="1"/>
      <c r="D15" s="1"/>
      <c r="E15" s="1" t="s">
        <v>13</v>
      </c>
      <c r="F15" s="1"/>
      <c r="G15" s="12">
        <v>0</v>
      </c>
      <c r="H15" s="12">
        <v>100</v>
      </c>
      <c r="I15" s="12">
        <f t="shared" si="1"/>
        <v>100</v>
      </c>
      <c r="J15" s="12"/>
      <c r="K15" s="12">
        <v>300</v>
      </c>
      <c r="L15" s="26"/>
      <c r="M15" s="25">
        <f t="shared" si="2"/>
        <v>300</v>
      </c>
      <c r="N15" s="25">
        <f t="shared" si="3"/>
        <v>-200</v>
      </c>
      <c r="O15" s="25">
        <f t="shared" si="0"/>
        <v>100</v>
      </c>
      <c r="P15" t="s">
        <v>93</v>
      </c>
    </row>
    <row r="16" spans="1:15" ht="14.25">
      <c r="A16" s="1"/>
      <c r="B16" s="1"/>
      <c r="C16" s="1"/>
      <c r="D16" s="1"/>
      <c r="E16" s="1" t="s">
        <v>14</v>
      </c>
      <c r="F16" s="1"/>
      <c r="G16" s="12">
        <v>128</v>
      </c>
      <c r="H16" s="12">
        <v>0</v>
      </c>
      <c r="I16" s="12">
        <f t="shared" si="1"/>
        <v>128</v>
      </c>
      <c r="J16" s="12"/>
      <c r="K16" s="12">
        <v>135</v>
      </c>
      <c r="L16" s="26"/>
      <c r="M16" s="25">
        <f t="shared" si="2"/>
        <v>135</v>
      </c>
      <c r="N16" s="25">
        <f t="shared" si="3"/>
        <v>-7</v>
      </c>
      <c r="O16" s="25">
        <f t="shared" si="0"/>
        <v>128</v>
      </c>
    </row>
    <row r="17" spans="1:15" ht="14.25">
      <c r="A17" s="1"/>
      <c r="B17" s="1"/>
      <c r="C17" s="1"/>
      <c r="D17" s="1"/>
      <c r="E17" s="1" t="s">
        <v>15</v>
      </c>
      <c r="F17" s="1"/>
      <c r="G17" s="12">
        <v>30.51</v>
      </c>
      <c r="H17" s="12">
        <v>50</v>
      </c>
      <c r="I17" s="12">
        <f t="shared" si="1"/>
        <v>80.51</v>
      </c>
      <c r="J17" s="12"/>
      <c r="K17" s="12">
        <v>200</v>
      </c>
      <c r="L17" s="26"/>
      <c r="M17" s="25">
        <f t="shared" si="2"/>
        <v>200</v>
      </c>
      <c r="N17" s="25">
        <f t="shared" si="3"/>
        <v>-119.49</v>
      </c>
      <c r="O17" s="25">
        <f t="shared" si="0"/>
        <v>80.51</v>
      </c>
    </row>
    <row r="18" spans="1:15" ht="15" thickBot="1">
      <c r="A18" s="1"/>
      <c r="B18" s="1"/>
      <c r="C18" s="1"/>
      <c r="D18" s="1"/>
      <c r="E18" s="1" t="s">
        <v>16</v>
      </c>
      <c r="F18" s="1"/>
      <c r="G18" s="11">
        <v>70</v>
      </c>
      <c r="H18" s="11">
        <v>0</v>
      </c>
      <c r="I18" s="11">
        <f t="shared" si="1"/>
        <v>70</v>
      </c>
      <c r="J18" s="12"/>
      <c r="K18" s="11">
        <v>70</v>
      </c>
      <c r="L18" s="30"/>
      <c r="M18" s="29">
        <f t="shared" si="2"/>
        <v>70</v>
      </c>
      <c r="N18" s="29">
        <f t="shared" si="3"/>
        <v>0</v>
      </c>
      <c r="O18" s="29">
        <f t="shared" si="0"/>
        <v>70</v>
      </c>
    </row>
    <row r="19" spans="1:15" ht="14.25">
      <c r="A19" s="1"/>
      <c r="B19" s="1"/>
      <c r="C19" s="1"/>
      <c r="D19" s="1" t="s">
        <v>17</v>
      </c>
      <c r="E19" s="1"/>
      <c r="F19" s="1"/>
      <c r="G19" s="12">
        <f>SUM(G9:G18)</f>
        <v>752.09</v>
      </c>
      <c r="H19" s="12">
        <f>SUM(H9:H18)</f>
        <v>549</v>
      </c>
      <c r="I19" s="12">
        <f>SUM(I9:I18)</f>
        <v>1301.09</v>
      </c>
      <c r="J19" s="12"/>
      <c r="K19" s="12">
        <f>SUM(K9:K18)</f>
        <v>2405</v>
      </c>
      <c r="L19" s="25">
        <f>SUM(L11:L18)</f>
        <v>140</v>
      </c>
      <c r="M19" s="25">
        <f>SUM(M9:M18)</f>
        <v>2545</v>
      </c>
      <c r="N19" s="25">
        <f>SUM(N9:N18)</f>
        <v>-1243.2</v>
      </c>
      <c r="O19" s="25">
        <f t="shared" si="0"/>
        <v>1301.8</v>
      </c>
    </row>
    <row r="20" spans="1:16" ht="28.5" customHeight="1" thickBot="1">
      <c r="A20" s="1"/>
      <c r="B20" s="1"/>
      <c r="C20" s="1"/>
      <c r="D20" s="1" t="s">
        <v>18</v>
      </c>
      <c r="E20" s="1"/>
      <c r="F20" s="1"/>
      <c r="G20" s="11">
        <v>1838.94</v>
      </c>
      <c r="H20" s="11">
        <v>450</v>
      </c>
      <c r="I20" s="11">
        <f>SUM(G20:H20)</f>
        <v>2288.94</v>
      </c>
      <c r="J20" s="12"/>
      <c r="K20" s="11">
        <v>3000</v>
      </c>
      <c r="L20" s="30"/>
      <c r="M20" s="29">
        <f>SUM(K20:L20)</f>
        <v>3000</v>
      </c>
      <c r="N20" s="29">
        <f t="shared" si="3"/>
        <v>-711.06</v>
      </c>
      <c r="O20" s="29">
        <f t="shared" si="0"/>
        <v>2288.94</v>
      </c>
      <c r="P20" t="s">
        <v>91</v>
      </c>
    </row>
    <row r="21" spans="1:71" s="10" customFormat="1" ht="15" thickBot="1">
      <c r="A21" s="19"/>
      <c r="B21" s="19"/>
      <c r="C21" s="19" t="s">
        <v>19</v>
      </c>
      <c r="D21" s="19"/>
      <c r="E21" s="19"/>
      <c r="F21" s="19"/>
      <c r="G21" s="20">
        <f>G19+G20</f>
        <v>2591.03</v>
      </c>
      <c r="H21" s="20">
        <f>SUM(H19:H20)</f>
        <v>999</v>
      </c>
      <c r="I21" s="20">
        <f>SUM(I19:I20)</f>
        <v>3590.0299999999997</v>
      </c>
      <c r="J21" s="20"/>
      <c r="K21" s="20">
        <f>K19+K20</f>
        <v>5405</v>
      </c>
      <c r="L21" s="31">
        <f>SUM(L19:L20)</f>
        <v>140</v>
      </c>
      <c r="M21" s="31">
        <f>SUM(M19:M20)</f>
        <v>5545</v>
      </c>
      <c r="N21" s="31">
        <f>SUM(N19:N20)</f>
        <v>-1954.26</v>
      </c>
      <c r="O21" s="25">
        <f t="shared" si="0"/>
        <v>3590.74</v>
      </c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</row>
    <row r="22" spans="1:15" ht="28.5" customHeight="1">
      <c r="A22" s="1"/>
      <c r="B22" s="1"/>
      <c r="C22" s="1" t="s">
        <v>20</v>
      </c>
      <c r="D22" s="1"/>
      <c r="E22" s="1"/>
      <c r="F22" s="1"/>
      <c r="G22" s="12"/>
      <c r="H22" s="12"/>
      <c r="I22" s="12"/>
      <c r="J22" s="12"/>
      <c r="K22" s="12"/>
      <c r="L22" s="26"/>
      <c r="M22" s="26"/>
      <c r="N22" s="26"/>
      <c r="O22" s="25"/>
    </row>
    <row r="23" spans="1:15" ht="14.25">
      <c r="A23" s="1"/>
      <c r="B23" s="1"/>
      <c r="C23" s="1"/>
      <c r="D23" s="1" t="s">
        <v>21</v>
      </c>
      <c r="E23" s="1"/>
      <c r="F23" s="1"/>
      <c r="G23" s="12"/>
      <c r="H23" s="12"/>
      <c r="I23" s="12"/>
      <c r="J23" s="12"/>
      <c r="K23" s="12"/>
      <c r="L23" s="26"/>
      <c r="M23" s="26"/>
      <c r="N23" s="26"/>
      <c r="O23" s="25"/>
    </row>
    <row r="24" spans="1:15" ht="14.25">
      <c r="A24" s="1"/>
      <c r="B24" s="1"/>
      <c r="C24" s="1"/>
      <c r="D24" s="1"/>
      <c r="E24" s="1" t="s">
        <v>22</v>
      </c>
      <c r="F24" s="1"/>
      <c r="G24" s="12">
        <v>720</v>
      </c>
      <c r="H24" s="12">
        <v>0</v>
      </c>
      <c r="I24" s="12">
        <f>SUM(G24:H24)</f>
        <v>720</v>
      </c>
      <c r="J24" s="12"/>
      <c r="K24" s="12">
        <v>720</v>
      </c>
      <c r="L24" s="26"/>
      <c r="M24" s="25">
        <f>SUM(K24:L24)</f>
        <v>720</v>
      </c>
      <c r="N24" s="25">
        <f aca="true" t="shared" si="4" ref="N24:N49">I24-M24</f>
        <v>0</v>
      </c>
      <c r="O24" s="25">
        <f t="shared" si="0"/>
        <v>720</v>
      </c>
    </row>
    <row r="25" spans="1:15" ht="14.25">
      <c r="A25" s="1"/>
      <c r="B25" s="1"/>
      <c r="C25" s="1"/>
      <c r="D25" s="1"/>
      <c r="E25" s="1" t="s">
        <v>23</v>
      </c>
      <c r="F25" s="1"/>
      <c r="G25" s="12">
        <v>179.85</v>
      </c>
      <c r="H25" s="12">
        <v>0</v>
      </c>
      <c r="I25" s="12">
        <f aca="true" t="shared" si="5" ref="I25:I33">SUM(G25:H25)</f>
        <v>179.85</v>
      </c>
      <c r="J25" s="12"/>
      <c r="K25" s="12">
        <v>179.85</v>
      </c>
      <c r="L25" s="26"/>
      <c r="M25" s="25">
        <f aca="true" t="shared" si="6" ref="M25:M83">SUM(K25:L25)</f>
        <v>179.85</v>
      </c>
      <c r="N25" s="25">
        <f t="shared" si="4"/>
        <v>0</v>
      </c>
      <c r="O25" s="25">
        <f t="shared" si="0"/>
        <v>179.85</v>
      </c>
    </row>
    <row r="26" spans="1:15" ht="14.25">
      <c r="A26" s="1"/>
      <c r="B26" s="1"/>
      <c r="C26" s="1"/>
      <c r="D26" s="1"/>
      <c r="E26" s="1" t="s">
        <v>24</v>
      </c>
      <c r="F26" s="1"/>
      <c r="G26" s="12">
        <v>0</v>
      </c>
      <c r="H26" s="12">
        <v>0</v>
      </c>
      <c r="I26" s="12">
        <f t="shared" si="5"/>
        <v>0</v>
      </c>
      <c r="J26" s="12"/>
      <c r="K26" s="12">
        <v>500</v>
      </c>
      <c r="L26" s="26"/>
      <c r="M26" s="25">
        <f t="shared" si="6"/>
        <v>500</v>
      </c>
      <c r="N26" s="25">
        <f t="shared" si="4"/>
        <v>-500</v>
      </c>
      <c r="O26" s="25">
        <f t="shared" si="0"/>
        <v>0</v>
      </c>
    </row>
    <row r="27" spans="1:16" ht="14.25">
      <c r="A27" s="1"/>
      <c r="B27" s="1"/>
      <c r="C27" s="1"/>
      <c r="D27" s="1"/>
      <c r="E27" s="1" t="s">
        <v>25</v>
      </c>
      <c r="F27" s="1"/>
      <c r="G27" s="12">
        <v>534.1</v>
      </c>
      <c r="H27" s="12">
        <v>1675</v>
      </c>
      <c r="I27" s="12">
        <f t="shared" si="5"/>
        <v>2209.1</v>
      </c>
      <c r="J27" s="12"/>
      <c r="K27" s="12">
        <v>1500</v>
      </c>
      <c r="L27" s="12">
        <v>710</v>
      </c>
      <c r="M27" s="25">
        <f t="shared" si="6"/>
        <v>2210</v>
      </c>
      <c r="N27" s="25"/>
      <c r="O27" s="25">
        <f t="shared" si="0"/>
        <v>2210</v>
      </c>
      <c r="P27" t="s">
        <v>88</v>
      </c>
    </row>
    <row r="28" spans="1:15" ht="14.25">
      <c r="A28" s="1"/>
      <c r="B28" s="1"/>
      <c r="C28" s="1"/>
      <c r="D28" s="1"/>
      <c r="E28" s="1" t="s">
        <v>26</v>
      </c>
      <c r="F28" s="1"/>
      <c r="G28" s="12">
        <v>1464.36</v>
      </c>
      <c r="H28" s="12">
        <v>0</v>
      </c>
      <c r="I28" s="12">
        <f t="shared" si="5"/>
        <v>1464.36</v>
      </c>
      <c r="J28" s="12"/>
      <c r="K28" s="12">
        <v>1500</v>
      </c>
      <c r="L28" s="26"/>
      <c r="M28" s="25">
        <f t="shared" si="6"/>
        <v>1500</v>
      </c>
      <c r="N28" s="25">
        <f t="shared" si="4"/>
        <v>-35.6400000000001</v>
      </c>
      <c r="O28" s="25">
        <f t="shared" si="0"/>
        <v>1464.36</v>
      </c>
    </row>
    <row r="29" spans="1:15" ht="14.25">
      <c r="A29" s="1"/>
      <c r="B29" s="1"/>
      <c r="C29" s="1"/>
      <c r="D29" s="1"/>
      <c r="E29" s="1" t="s">
        <v>27</v>
      </c>
      <c r="F29" s="1"/>
      <c r="G29" s="12">
        <v>32.69</v>
      </c>
      <c r="H29" s="12">
        <v>0</v>
      </c>
      <c r="I29" s="12">
        <f t="shared" si="5"/>
        <v>32.69</v>
      </c>
      <c r="J29" s="12"/>
      <c r="K29" s="12">
        <v>100</v>
      </c>
      <c r="L29" s="26"/>
      <c r="M29" s="25">
        <f t="shared" si="6"/>
        <v>100</v>
      </c>
      <c r="N29" s="25">
        <f t="shared" si="4"/>
        <v>-67.31</v>
      </c>
      <c r="O29" s="25">
        <f t="shared" si="0"/>
        <v>32.69</v>
      </c>
    </row>
    <row r="30" spans="1:15" ht="14.25">
      <c r="A30" s="1"/>
      <c r="B30" s="1"/>
      <c r="C30" s="1"/>
      <c r="D30" s="1"/>
      <c r="E30" s="1" t="s">
        <v>28</v>
      </c>
      <c r="F30" s="1"/>
      <c r="G30" s="12">
        <v>27.2</v>
      </c>
      <c r="H30" s="12">
        <v>0</v>
      </c>
      <c r="I30" s="12">
        <f t="shared" si="5"/>
        <v>27.2</v>
      </c>
      <c r="J30" s="12"/>
      <c r="K30" s="12">
        <v>100</v>
      </c>
      <c r="L30" s="26"/>
      <c r="M30" s="25">
        <f t="shared" si="6"/>
        <v>100</v>
      </c>
      <c r="N30" s="25">
        <f t="shared" si="4"/>
        <v>-72.8</v>
      </c>
      <c r="O30" s="25">
        <f t="shared" si="0"/>
        <v>27.200000000000003</v>
      </c>
    </row>
    <row r="31" spans="1:15" ht="14.25">
      <c r="A31" s="1"/>
      <c r="B31" s="1"/>
      <c r="C31" s="1"/>
      <c r="D31" s="1"/>
      <c r="E31" s="1" t="s">
        <v>29</v>
      </c>
      <c r="F31" s="1"/>
      <c r="G31" s="12">
        <v>86</v>
      </c>
      <c r="H31" s="12">
        <v>0</v>
      </c>
      <c r="I31" s="12">
        <f t="shared" si="5"/>
        <v>86</v>
      </c>
      <c r="J31" s="12"/>
      <c r="K31" s="12">
        <v>86</v>
      </c>
      <c r="L31" s="26"/>
      <c r="M31" s="25">
        <f t="shared" si="6"/>
        <v>86</v>
      </c>
      <c r="N31" s="25">
        <f t="shared" si="4"/>
        <v>0</v>
      </c>
      <c r="O31" s="25">
        <f t="shared" si="0"/>
        <v>86</v>
      </c>
    </row>
    <row r="32" spans="1:16" ht="14.25">
      <c r="A32" s="1"/>
      <c r="B32" s="1"/>
      <c r="C32" s="1"/>
      <c r="D32" s="1"/>
      <c r="E32" s="1" t="s">
        <v>30</v>
      </c>
      <c r="F32" s="1"/>
      <c r="G32" s="12">
        <v>1175.63</v>
      </c>
      <c r="H32" s="12">
        <v>2244.58</v>
      </c>
      <c r="I32" s="12">
        <f t="shared" si="5"/>
        <v>3420.21</v>
      </c>
      <c r="J32" s="12"/>
      <c r="K32" s="12">
        <v>1175.63</v>
      </c>
      <c r="L32" s="12">
        <v>2250</v>
      </c>
      <c r="M32" s="25">
        <f t="shared" si="6"/>
        <v>3425.63</v>
      </c>
      <c r="N32" s="25"/>
      <c r="O32" s="25">
        <f t="shared" si="0"/>
        <v>3425.63</v>
      </c>
      <c r="P32" t="s">
        <v>87</v>
      </c>
    </row>
    <row r="33" spans="1:16" ht="15" thickBot="1">
      <c r="A33" s="1"/>
      <c r="B33" s="1"/>
      <c r="C33" s="1"/>
      <c r="D33" s="1"/>
      <c r="E33" s="1" t="s">
        <v>31</v>
      </c>
      <c r="F33" s="1"/>
      <c r="G33" s="11">
        <v>0</v>
      </c>
      <c r="H33" s="11">
        <v>1400</v>
      </c>
      <c r="I33" s="11">
        <f t="shared" si="5"/>
        <v>1400</v>
      </c>
      <c r="J33" s="12"/>
      <c r="K33" s="11">
        <v>1700</v>
      </c>
      <c r="L33" s="30"/>
      <c r="M33" s="29">
        <f t="shared" si="6"/>
        <v>1700</v>
      </c>
      <c r="N33" s="29">
        <f t="shared" si="4"/>
        <v>-300</v>
      </c>
      <c r="O33" s="29">
        <f t="shared" si="0"/>
        <v>1400</v>
      </c>
      <c r="P33" t="s">
        <v>86</v>
      </c>
    </row>
    <row r="34" spans="1:15" ht="14.25">
      <c r="A34" s="1"/>
      <c r="B34" s="1"/>
      <c r="C34" s="1"/>
      <c r="D34" s="1" t="s">
        <v>32</v>
      </c>
      <c r="E34" s="1"/>
      <c r="F34" s="1"/>
      <c r="G34" s="12">
        <f>ROUND(SUM(G23:G33),5)</f>
        <v>4219.83</v>
      </c>
      <c r="H34" s="12">
        <f>SUM(H24:H33)</f>
        <v>5319.58</v>
      </c>
      <c r="I34" s="12">
        <f>SUM(I24:I33)</f>
        <v>9539.41</v>
      </c>
      <c r="J34" s="12"/>
      <c r="K34" s="12">
        <f>ROUND(SUM(K23:K33),5)</f>
        <v>7561.48</v>
      </c>
      <c r="L34" s="25">
        <f>SUM(L24:L33)</f>
        <v>2960</v>
      </c>
      <c r="M34" s="25">
        <f t="shared" si="6"/>
        <v>10521.48</v>
      </c>
      <c r="N34" s="25">
        <f>SUM(N24:N33)</f>
        <v>-975.75</v>
      </c>
      <c r="O34" s="25">
        <f t="shared" si="0"/>
        <v>9545.73</v>
      </c>
    </row>
    <row r="35" spans="1:15" ht="28.5" customHeight="1">
      <c r="A35" s="1"/>
      <c r="B35" s="1"/>
      <c r="C35" s="1"/>
      <c r="D35" s="1" t="s">
        <v>7</v>
      </c>
      <c r="E35" s="1"/>
      <c r="F35" s="1"/>
      <c r="G35" s="12">
        <v>0</v>
      </c>
      <c r="H35" s="12">
        <v>500</v>
      </c>
      <c r="I35" s="12">
        <f>SUM(G35:H35)</f>
        <v>500</v>
      </c>
      <c r="J35" s="12"/>
      <c r="K35" s="12">
        <v>500</v>
      </c>
      <c r="L35" s="26"/>
      <c r="M35" s="25">
        <f t="shared" si="6"/>
        <v>500</v>
      </c>
      <c r="N35" s="31">
        <f t="shared" si="4"/>
        <v>0</v>
      </c>
      <c r="O35" s="25">
        <f t="shared" si="0"/>
        <v>500</v>
      </c>
    </row>
    <row r="36" spans="1:15" ht="14.25">
      <c r="A36" s="1"/>
      <c r="B36" s="1"/>
      <c r="C36" s="1"/>
      <c r="D36" s="1" t="s">
        <v>33</v>
      </c>
      <c r="E36" s="1"/>
      <c r="F36" s="1"/>
      <c r="G36" s="12"/>
      <c r="H36" s="12"/>
      <c r="I36" s="12"/>
      <c r="J36" s="12"/>
      <c r="K36" s="12"/>
      <c r="L36" s="26"/>
      <c r="M36" s="25"/>
      <c r="N36" s="31"/>
      <c r="O36" s="25"/>
    </row>
    <row r="37" spans="1:15" ht="14.25">
      <c r="A37" s="1"/>
      <c r="B37" s="1"/>
      <c r="C37" s="1"/>
      <c r="D37" s="1"/>
      <c r="E37" s="1" t="s">
        <v>34</v>
      </c>
      <c r="F37" s="1"/>
      <c r="G37" s="12"/>
      <c r="H37" s="12"/>
      <c r="I37" s="12"/>
      <c r="J37" s="12"/>
      <c r="K37" s="12"/>
      <c r="L37" s="26"/>
      <c r="M37" s="25"/>
      <c r="N37" s="31"/>
      <c r="O37" s="25"/>
    </row>
    <row r="38" spans="1:16" ht="14.25">
      <c r="A38" s="1"/>
      <c r="B38" s="1"/>
      <c r="C38" s="1"/>
      <c r="D38" s="1"/>
      <c r="E38" s="1"/>
      <c r="F38" s="1" t="s">
        <v>35</v>
      </c>
      <c r="G38" s="12">
        <v>0</v>
      </c>
      <c r="H38" s="12">
        <v>50</v>
      </c>
      <c r="I38" s="12">
        <f aca="true" t="shared" si="7" ref="I38:I49">SUM(G38:H38)</f>
        <v>50</v>
      </c>
      <c r="J38" s="12"/>
      <c r="K38" s="12">
        <v>50</v>
      </c>
      <c r="L38" s="26"/>
      <c r="M38" s="25">
        <f t="shared" si="6"/>
        <v>50</v>
      </c>
      <c r="N38" s="31">
        <f t="shared" si="4"/>
        <v>0</v>
      </c>
      <c r="O38" s="25">
        <f t="shared" si="0"/>
        <v>50</v>
      </c>
      <c r="P38" t="s">
        <v>92</v>
      </c>
    </row>
    <row r="39" spans="1:15" ht="14.25">
      <c r="A39" s="1"/>
      <c r="B39" s="1"/>
      <c r="C39" s="1"/>
      <c r="D39" s="1"/>
      <c r="E39" s="1"/>
      <c r="F39" s="1" t="s">
        <v>36</v>
      </c>
      <c r="G39" s="12">
        <v>0</v>
      </c>
      <c r="H39" s="12">
        <v>0</v>
      </c>
      <c r="I39" s="12">
        <f t="shared" si="7"/>
        <v>0</v>
      </c>
      <c r="J39" s="12"/>
      <c r="K39" s="12">
        <v>70</v>
      </c>
      <c r="L39" s="26"/>
      <c r="M39" s="25">
        <f t="shared" si="6"/>
        <v>70</v>
      </c>
      <c r="N39" s="31">
        <f t="shared" si="4"/>
        <v>-70</v>
      </c>
      <c r="O39" s="25">
        <f t="shared" si="0"/>
        <v>0</v>
      </c>
    </row>
    <row r="40" spans="1:15" ht="14.25">
      <c r="A40" s="1"/>
      <c r="B40" s="1"/>
      <c r="C40" s="1"/>
      <c r="D40" s="1"/>
      <c r="E40" s="1"/>
      <c r="F40" s="1" t="s">
        <v>37</v>
      </c>
      <c r="G40" s="12">
        <v>69.75</v>
      </c>
      <c r="H40" s="12">
        <v>0</v>
      </c>
      <c r="I40" s="12">
        <f t="shared" si="7"/>
        <v>69.75</v>
      </c>
      <c r="J40" s="12"/>
      <c r="K40" s="12">
        <v>150</v>
      </c>
      <c r="L40" s="26"/>
      <c r="M40" s="25">
        <f t="shared" si="6"/>
        <v>150</v>
      </c>
      <c r="N40" s="31">
        <f t="shared" si="4"/>
        <v>-80.25</v>
      </c>
      <c r="O40" s="25">
        <f t="shared" si="0"/>
        <v>69.75</v>
      </c>
    </row>
    <row r="41" spans="1:15" ht="14.25">
      <c r="A41" s="1"/>
      <c r="B41" s="1"/>
      <c r="C41" s="1"/>
      <c r="D41" s="1"/>
      <c r="E41" s="1"/>
      <c r="F41" s="1" t="s">
        <v>22</v>
      </c>
      <c r="G41" s="12">
        <v>340.08</v>
      </c>
      <c r="H41" s="12">
        <v>0</v>
      </c>
      <c r="I41" s="12">
        <f t="shared" si="7"/>
        <v>340.08</v>
      </c>
      <c r="J41" s="12"/>
      <c r="K41" s="12">
        <v>500</v>
      </c>
      <c r="L41" s="26"/>
      <c r="M41" s="25">
        <f t="shared" si="6"/>
        <v>500</v>
      </c>
      <c r="N41" s="31">
        <f t="shared" si="4"/>
        <v>-159.92000000000002</v>
      </c>
      <c r="O41" s="25">
        <f t="shared" si="0"/>
        <v>340.08</v>
      </c>
    </row>
    <row r="42" spans="1:15" ht="14.25">
      <c r="A42" s="1"/>
      <c r="B42" s="1"/>
      <c r="C42" s="1"/>
      <c r="D42" s="1"/>
      <c r="E42" s="1"/>
      <c r="F42" s="1" t="s">
        <v>38</v>
      </c>
      <c r="G42" s="12">
        <v>229</v>
      </c>
      <c r="H42" s="12">
        <v>0</v>
      </c>
      <c r="I42" s="12">
        <f t="shared" si="7"/>
        <v>229</v>
      </c>
      <c r="J42" s="12"/>
      <c r="K42" s="12">
        <v>250</v>
      </c>
      <c r="L42" s="26"/>
      <c r="M42" s="25">
        <f t="shared" si="6"/>
        <v>250</v>
      </c>
      <c r="N42" s="31">
        <f t="shared" si="4"/>
        <v>-21</v>
      </c>
      <c r="O42" s="25">
        <f t="shared" si="0"/>
        <v>229</v>
      </c>
    </row>
    <row r="43" spans="1:15" ht="14.25">
      <c r="A43" s="1"/>
      <c r="B43" s="1"/>
      <c r="C43" s="1"/>
      <c r="D43" s="1"/>
      <c r="E43" s="1"/>
      <c r="F43" s="1" t="s">
        <v>39</v>
      </c>
      <c r="G43" s="12">
        <v>440</v>
      </c>
      <c r="H43" s="12">
        <v>0</v>
      </c>
      <c r="I43" s="12">
        <f t="shared" si="7"/>
        <v>440</v>
      </c>
      <c r="J43" s="12"/>
      <c r="K43" s="12">
        <v>600</v>
      </c>
      <c r="L43" s="26"/>
      <c r="M43" s="25">
        <f t="shared" si="6"/>
        <v>600</v>
      </c>
      <c r="N43" s="31">
        <f t="shared" si="4"/>
        <v>-160</v>
      </c>
      <c r="O43" s="25">
        <f t="shared" si="0"/>
        <v>440</v>
      </c>
    </row>
    <row r="44" spans="1:15" ht="14.25">
      <c r="A44" s="1"/>
      <c r="B44" s="1"/>
      <c r="C44" s="1"/>
      <c r="D44" s="1"/>
      <c r="E44" s="1"/>
      <c r="F44" s="1" t="s">
        <v>40</v>
      </c>
      <c r="G44" s="12">
        <v>0</v>
      </c>
      <c r="H44" s="12">
        <v>0</v>
      </c>
      <c r="I44" s="12">
        <f t="shared" si="7"/>
        <v>0</v>
      </c>
      <c r="J44" s="12"/>
      <c r="K44" s="12">
        <v>150</v>
      </c>
      <c r="L44" s="26"/>
      <c r="M44" s="25">
        <f t="shared" si="6"/>
        <v>150</v>
      </c>
      <c r="N44" s="31">
        <f t="shared" si="4"/>
        <v>-150</v>
      </c>
      <c r="O44" s="25">
        <f t="shared" si="0"/>
        <v>0</v>
      </c>
    </row>
    <row r="45" spans="1:15" ht="14.25">
      <c r="A45" s="1"/>
      <c r="B45" s="1"/>
      <c r="C45" s="1"/>
      <c r="D45" s="1"/>
      <c r="E45" s="1"/>
      <c r="F45" s="1" t="s">
        <v>41</v>
      </c>
      <c r="G45" s="12">
        <v>260.79</v>
      </c>
      <c r="H45" s="12">
        <v>0</v>
      </c>
      <c r="I45" s="12">
        <f t="shared" si="7"/>
        <v>260.79</v>
      </c>
      <c r="J45" s="12"/>
      <c r="K45" s="12">
        <v>500</v>
      </c>
      <c r="L45" s="26"/>
      <c r="M45" s="25">
        <f t="shared" si="6"/>
        <v>500</v>
      </c>
      <c r="N45" s="31">
        <f t="shared" si="4"/>
        <v>-239.20999999999998</v>
      </c>
      <c r="O45" s="25">
        <f t="shared" si="0"/>
        <v>260.79</v>
      </c>
    </row>
    <row r="46" spans="1:15" ht="14.25">
      <c r="A46" s="1"/>
      <c r="B46" s="1"/>
      <c r="C46" s="1"/>
      <c r="D46" s="1"/>
      <c r="E46" s="1"/>
      <c r="F46" s="1" t="s">
        <v>42</v>
      </c>
      <c r="G46" s="12">
        <v>152.08</v>
      </c>
      <c r="H46" s="12">
        <v>0</v>
      </c>
      <c r="I46" s="12">
        <f t="shared" si="7"/>
        <v>152.08</v>
      </c>
      <c r="J46" s="12"/>
      <c r="K46" s="12">
        <v>150</v>
      </c>
      <c r="L46" s="26">
        <v>2.08</v>
      </c>
      <c r="M46" s="25">
        <f t="shared" si="6"/>
        <v>152.08</v>
      </c>
      <c r="N46" s="31">
        <f t="shared" si="4"/>
        <v>0</v>
      </c>
      <c r="O46" s="25">
        <f t="shared" si="0"/>
        <v>152.08</v>
      </c>
    </row>
    <row r="47" spans="1:15" ht="14.25">
      <c r="A47" s="1"/>
      <c r="B47" s="1"/>
      <c r="C47" s="1"/>
      <c r="D47" s="1"/>
      <c r="E47" s="1"/>
      <c r="F47" s="1" t="s">
        <v>43</v>
      </c>
      <c r="G47" s="12">
        <v>467.94</v>
      </c>
      <c r="H47" s="12">
        <v>0</v>
      </c>
      <c r="I47" s="12">
        <f t="shared" si="7"/>
        <v>467.94</v>
      </c>
      <c r="J47" s="12"/>
      <c r="K47" s="12">
        <v>650</v>
      </c>
      <c r="L47" s="26"/>
      <c r="M47" s="25">
        <f t="shared" si="6"/>
        <v>650</v>
      </c>
      <c r="N47" s="31">
        <f t="shared" si="4"/>
        <v>-182.06</v>
      </c>
      <c r="O47" s="25">
        <f t="shared" si="0"/>
        <v>467.94</v>
      </c>
    </row>
    <row r="48" spans="1:15" ht="14.25">
      <c r="A48" s="1"/>
      <c r="B48" s="1"/>
      <c r="C48" s="1"/>
      <c r="D48" s="1"/>
      <c r="E48" s="1"/>
      <c r="F48" s="1" t="s">
        <v>44</v>
      </c>
      <c r="G48" s="12">
        <v>0</v>
      </c>
      <c r="H48" s="12">
        <v>0</v>
      </c>
      <c r="I48" s="12">
        <f t="shared" si="7"/>
        <v>0</v>
      </c>
      <c r="J48" s="12"/>
      <c r="K48" s="12">
        <v>200</v>
      </c>
      <c r="L48" s="26"/>
      <c r="M48" s="25">
        <f t="shared" si="6"/>
        <v>200</v>
      </c>
      <c r="N48" s="31">
        <f t="shared" si="4"/>
        <v>-200</v>
      </c>
      <c r="O48" s="25">
        <f t="shared" si="0"/>
        <v>0</v>
      </c>
    </row>
    <row r="49" spans="1:15" ht="15" thickBot="1">
      <c r="A49" s="1"/>
      <c r="B49" s="1"/>
      <c r="C49" s="1"/>
      <c r="D49" s="1"/>
      <c r="E49" s="1"/>
      <c r="F49" s="1" t="s">
        <v>45</v>
      </c>
      <c r="G49" s="11">
        <v>66.97</v>
      </c>
      <c r="H49" s="11">
        <v>0</v>
      </c>
      <c r="I49" s="11">
        <f t="shared" si="7"/>
        <v>66.97</v>
      </c>
      <c r="J49" s="12"/>
      <c r="K49" s="11">
        <v>100</v>
      </c>
      <c r="L49" s="30"/>
      <c r="M49" s="29">
        <f t="shared" si="6"/>
        <v>100</v>
      </c>
      <c r="N49" s="29">
        <f t="shared" si="4"/>
        <v>-33.03</v>
      </c>
      <c r="O49" s="29">
        <f t="shared" si="0"/>
        <v>66.97</v>
      </c>
    </row>
    <row r="50" spans="1:15" ht="14.25">
      <c r="A50" s="1"/>
      <c r="B50" s="1"/>
      <c r="C50" s="1"/>
      <c r="D50" s="1"/>
      <c r="E50" s="1" t="s">
        <v>46</v>
      </c>
      <c r="F50" s="1"/>
      <c r="G50" s="12">
        <f>ROUND(SUM(G37:G49),5)</f>
        <v>2026.61</v>
      </c>
      <c r="H50" s="12">
        <f>SUM(H38:H49)</f>
        <v>50</v>
      </c>
      <c r="I50" s="12">
        <f>SUM(I38:I49)</f>
        <v>2076.6099999999997</v>
      </c>
      <c r="J50" s="12"/>
      <c r="K50" s="12">
        <f>ROUND(SUM(K37:K49),5)</f>
        <v>3370</v>
      </c>
      <c r="L50" s="26">
        <f>SUM(L38:L49)</f>
        <v>2.08</v>
      </c>
      <c r="M50" s="25">
        <f t="shared" si="6"/>
        <v>3372.08</v>
      </c>
      <c r="N50" s="25">
        <f>SUM(N38:N49)</f>
        <v>-1295.47</v>
      </c>
      <c r="O50" s="25">
        <f t="shared" si="0"/>
        <v>2076.6099999999997</v>
      </c>
    </row>
    <row r="51" spans="1:15" ht="28.5" customHeight="1">
      <c r="A51" s="1"/>
      <c r="B51" s="1"/>
      <c r="C51" s="1"/>
      <c r="D51" s="1"/>
      <c r="E51" s="1" t="s">
        <v>47</v>
      </c>
      <c r="F51" s="1"/>
      <c r="G51" s="12">
        <v>613.19</v>
      </c>
      <c r="H51" s="12">
        <v>0</v>
      </c>
      <c r="I51" s="12">
        <f>SUM(G51:H51)</f>
        <v>613.19</v>
      </c>
      <c r="J51" s="12"/>
      <c r="K51" s="12">
        <v>613.19</v>
      </c>
      <c r="L51" s="26"/>
      <c r="M51" s="25">
        <f t="shared" si="6"/>
        <v>613.19</v>
      </c>
      <c r="N51" s="25">
        <f>I51-M51</f>
        <v>0</v>
      </c>
      <c r="O51" s="25">
        <f t="shared" si="0"/>
        <v>613.19</v>
      </c>
    </row>
    <row r="52" spans="1:15" ht="14.25">
      <c r="A52" s="1"/>
      <c r="B52" s="1"/>
      <c r="C52" s="1"/>
      <c r="D52" s="1"/>
      <c r="E52" s="1" t="s">
        <v>48</v>
      </c>
      <c r="F52" s="1"/>
      <c r="G52" s="12">
        <v>297.57</v>
      </c>
      <c r="H52" s="12">
        <v>0</v>
      </c>
      <c r="I52" s="12">
        <f aca="true" t="shared" si="8" ref="I52:I58">SUM(G52:H52)</f>
        <v>297.57</v>
      </c>
      <c r="J52" s="12"/>
      <c r="K52" s="12">
        <v>297.57</v>
      </c>
      <c r="L52" s="26"/>
      <c r="M52" s="25">
        <f t="shared" si="6"/>
        <v>297.57</v>
      </c>
      <c r="N52" s="25">
        <f aca="true" t="shared" si="9" ref="N52:N63">I52-M52</f>
        <v>0</v>
      </c>
      <c r="O52" s="25">
        <f t="shared" si="0"/>
        <v>297.57</v>
      </c>
    </row>
    <row r="53" spans="1:15" ht="14.25">
      <c r="A53" s="1"/>
      <c r="B53" s="1"/>
      <c r="C53" s="1"/>
      <c r="D53" s="1"/>
      <c r="E53" s="1" t="s">
        <v>49</v>
      </c>
      <c r="F53" s="1"/>
      <c r="G53" s="12">
        <v>750</v>
      </c>
      <c r="H53" s="12">
        <v>0</v>
      </c>
      <c r="I53" s="12">
        <f t="shared" si="8"/>
        <v>750</v>
      </c>
      <c r="J53" s="12"/>
      <c r="K53" s="12">
        <v>750</v>
      </c>
      <c r="L53" s="26"/>
      <c r="M53" s="25">
        <f t="shared" si="6"/>
        <v>750</v>
      </c>
      <c r="N53" s="25">
        <f t="shared" si="9"/>
        <v>0</v>
      </c>
      <c r="O53" s="25">
        <f t="shared" si="0"/>
        <v>750</v>
      </c>
    </row>
    <row r="54" spans="1:15" ht="14.25">
      <c r="A54" s="1"/>
      <c r="B54" s="1"/>
      <c r="C54" s="1"/>
      <c r="D54" s="1"/>
      <c r="E54" s="1" t="s">
        <v>50</v>
      </c>
      <c r="F54" s="1"/>
      <c r="G54" s="12">
        <v>0</v>
      </c>
      <c r="H54" s="12">
        <v>0</v>
      </c>
      <c r="I54" s="12">
        <f t="shared" si="8"/>
        <v>0</v>
      </c>
      <c r="J54" s="12"/>
      <c r="K54" s="12">
        <v>450</v>
      </c>
      <c r="L54" s="26"/>
      <c r="M54" s="25">
        <f t="shared" si="6"/>
        <v>450</v>
      </c>
      <c r="N54" s="25">
        <f t="shared" si="9"/>
        <v>-450</v>
      </c>
      <c r="O54" s="25">
        <f t="shared" si="0"/>
        <v>0</v>
      </c>
    </row>
    <row r="55" spans="1:15" ht="14.25">
      <c r="A55" s="1"/>
      <c r="B55" s="1"/>
      <c r="C55" s="1"/>
      <c r="D55" s="1"/>
      <c r="E55" s="1" t="s">
        <v>51</v>
      </c>
      <c r="F55" s="1"/>
      <c r="G55" s="12">
        <v>0</v>
      </c>
      <c r="H55" s="12">
        <v>0</v>
      </c>
      <c r="I55" s="12">
        <f t="shared" si="8"/>
        <v>0</v>
      </c>
      <c r="J55" s="12"/>
      <c r="K55" s="12">
        <v>450</v>
      </c>
      <c r="L55" s="26"/>
      <c r="M55" s="25">
        <f t="shared" si="6"/>
        <v>450</v>
      </c>
      <c r="N55" s="25">
        <f t="shared" si="9"/>
        <v>-450</v>
      </c>
      <c r="O55" s="25">
        <f t="shared" si="0"/>
        <v>0</v>
      </c>
    </row>
    <row r="56" spans="1:15" ht="14.25">
      <c r="A56" s="1"/>
      <c r="B56" s="1"/>
      <c r="C56" s="1"/>
      <c r="D56" s="1"/>
      <c r="E56" s="1" t="s">
        <v>52</v>
      </c>
      <c r="F56" s="1"/>
      <c r="G56" s="12">
        <v>200</v>
      </c>
      <c r="H56" s="12">
        <v>0</v>
      </c>
      <c r="I56" s="12">
        <f t="shared" si="8"/>
        <v>200</v>
      </c>
      <c r="J56" s="12"/>
      <c r="K56" s="12">
        <v>200</v>
      </c>
      <c r="L56" s="26"/>
      <c r="M56" s="25">
        <f t="shared" si="6"/>
        <v>200</v>
      </c>
      <c r="N56" s="25">
        <f t="shared" si="9"/>
        <v>0</v>
      </c>
      <c r="O56" s="25">
        <f t="shared" si="0"/>
        <v>200</v>
      </c>
    </row>
    <row r="57" spans="1:15" ht="14.25">
      <c r="A57" s="1"/>
      <c r="B57" s="1"/>
      <c r="C57" s="1"/>
      <c r="D57" s="1"/>
      <c r="E57" s="1" t="s">
        <v>53</v>
      </c>
      <c r="F57" s="1"/>
      <c r="G57" s="12">
        <v>200</v>
      </c>
      <c r="H57" s="12">
        <v>0</v>
      </c>
      <c r="I57" s="12">
        <f t="shared" si="8"/>
        <v>200</v>
      </c>
      <c r="J57" s="12"/>
      <c r="K57" s="12">
        <v>200</v>
      </c>
      <c r="L57" s="26"/>
      <c r="M57" s="25">
        <f t="shared" si="6"/>
        <v>200</v>
      </c>
      <c r="N57" s="25">
        <f t="shared" si="9"/>
        <v>0</v>
      </c>
      <c r="O57" s="25">
        <f t="shared" si="0"/>
        <v>200</v>
      </c>
    </row>
    <row r="58" spans="1:15" ht="15" thickBot="1">
      <c r="A58" s="1"/>
      <c r="B58" s="1"/>
      <c r="C58" s="1"/>
      <c r="D58" s="1"/>
      <c r="E58" s="1" t="s">
        <v>54</v>
      </c>
      <c r="F58" s="1"/>
      <c r="G58" s="11">
        <v>0</v>
      </c>
      <c r="H58" s="11">
        <v>0</v>
      </c>
      <c r="I58" s="11">
        <f t="shared" si="8"/>
        <v>0</v>
      </c>
      <c r="J58" s="12"/>
      <c r="K58" s="11"/>
      <c r="L58" s="30"/>
      <c r="M58" s="29">
        <f t="shared" si="6"/>
        <v>0</v>
      </c>
      <c r="N58" s="29">
        <f t="shared" si="9"/>
        <v>0</v>
      </c>
      <c r="O58" s="29">
        <f t="shared" si="0"/>
        <v>0</v>
      </c>
    </row>
    <row r="59" spans="1:15" ht="14.25">
      <c r="A59" s="1"/>
      <c r="B59" s="1"/>
      <c r="C59" s="1"/>
      <c r="D59" s="1" t="s">
        <v>55</v>
      </c>
      <c r="E59" s="1"/>
      <c r="F59" s="1"/>
      <c r="G59" s="12">
        <f>ROUND(SUM(G36:G36)+SUM(G50:G58),5)</f>
        <v>4087.37</v>
      </c>
      <c r="H59" s="12">
        <f>SUM(H50:H58)</f>
        <v>50</v>
      </c>
      <c r="I59" s="12">
        <f>SUM(I50:I58)</f>
        <v>4137.37</v>
      </c>
      <c r="J59" s="12"/>
      <c r="K59" s="12">
        <f>ROUND(SUM(K36:K36)+SUM(K50:K58),5)</f>
        <v>6330.76</v>
      </c>
      <c r="L59" s="26">
        <f>SUM(L50:L58)</f>
        <v>2.08</v>
      </c>
      <c r="M59" s="25">
        <f>SUM(M50:M58)</f>
        <v>6332.84</v>
      </c>
      <c r="N59" s="25">
        <f>SUM(N50:N58)</f>
        <v>-2195.4700000000003</v>
      </c>
      <c r="O59" s="25">
        <f t="shared" si="0"/>
        <v>4137.37</v>
      </c>
    </row>
    <row r="60" spans="1:15" ht="14.25">
      <c r="A60" s="1"/>
      <c r="B60" s="1"/>
      <c r="C60" s="1"/>
      <c r="D60" s="1" t="s">
        <v>56</v>
      </c>
      <c r="E60" s="1"/>
      <c r="F60" s="1"/>
      <c r="G60" s="12">
        <v>419.65</v>
      </c>
      <c r="H60" s="12">
        <v>0</v>
      </c>
      <c r="I60" s="12">
        <f>SUM(G60:H60)</f>
        <v>419.65</v>
      </c>
      <c r="J60" s="12"/>
      <c r="K60" s="12">
        <v>2550</v>
      </c>
      <c r="L60" s="26"/>
      <c r="M60" s="25">
        <f t="shared" si="6"/>
        <v>2550</v>
      </c>
      <c r="N60" s="25">
        <f t="shared" si="9"/>
        <v>-2130.35</v>
      </c>
      <c r="O60" s="25">
        <f t="shared" si="0"/>
        <v>419.6500000000001</v>
      </c>
    </row>
    <row r="61" spans="1:15" ht="14.25">
      <c r="A61" s="1"/>
      <c r="B61" s="1"/>
      <c r="C61" s="1"/>
      <c r="D61" s="1" t="s">
        <v>57</v>
      </c>
      <c r="E61" s="1"/>
      <c r="F61" s="1"/>
      <c r="G61" s="12"/>
      <c r="H61" s="12"/>
      <c r="I61" s="12"/>
      <c r="J61" s="12"/>
      <c r="K61" s="12"/>
      <c r="L61" s="26"/>
      <c r="M61" s="25"/>
      <c r="N61" s="25"/>
      <c r="O61" s="25"/>
    </row>
    <row r="62" spans="1:16" ht="14.25">
      <c r="A62" s="1"/>
      <c r="B62" s="1"/>
      <c r="C62" s="1"/>
      <c r="D62" s="1"/>
      <c r="E62" s="1" t="s">
        <v>58</v>
      </c>
      <c r="F62" s="1"/>
      <c r="G62" s="12">
        <v>495</v>
      </c>
      <c r="H62" s="12">
        <v>45</v>
      </c>
      <c r="I62" s="12">
        <f>SUM(G62:H62)</f>
        <v>540</v>
      </c>
      <c r="J62" s="12"/>
      <c r="K62" s="12">
        <v>540</v>
      </c>
      <c r="L62" s="26"/>
      <c r="M62" s="25">
        <f t="shared" si="6"/>
        <v>540</v>
      </c>
      <c r="N62" s="25">
        <f t="shared" si="9"/>
        <v>0</v>
      </c>
      <c r="O62" s="25">
        <f t="shared" si="0"/>
        <v>540</v>
      </c>
      <c r="P62" s="35">
        <v>42156</v>
      </c>
    </row>
    <row r="63" spans="1:16" ht="15" thickBot="1">
      <c r="A63" s="1"/>
      <c r="B63" s="1"/>
      <c r="C63" s="1"/>
      <c r="D63" s="1"/>
      <c r="E63" s="1" t="s">
        <v>59</v>
      </c>
      <c r="F63" s="1"/>
      <c r="G63" s="11">
        <v>1650</v>
      </c>
      <c r="H63" s="11">
        <v>150</v>
      </c>
      <c r="I63" s="11">
        <f>SUM(G63:H63)</f>
        <v>1800</v>
      </c>
      <c r="J63" s="12"/>
      <c r="K63" s="11">
        <v>1800</v>
      </c>
      <c r="L63" s="30"/>
      <c r="M63" s="29">
        <f t="shared" si="6"/>
        <v>1800</v>
      </c>
      <c r="N63" s="29">
        <f t="shared" si="9"/>
        <v>0</v>
      </c>
      <c r="O63" s="29">
        <f t="shared" si="0"/>
        <v>1800</v>
      </c>
      <c r="P63" s="35">
        <v>42156</v>
      </c>
    </row>
    <row r="64" spans="1:15" ht="15" thickBot="1">
      <c r="A64" s="1"/>
      <c r="B64" s="1"/>
      <c r="C64" s="1"/>
      <c r="D64" s="1" t="s">
        <v>60</v>
      </c>
      <c r="E64" s="1"/>
      <c r="F64" s="1"/>
      <c r="G64" s="13">
        <f>ROUND(SUM(G61:G63),5)</f>
        <v>2145</v>
      </c>
      <c r="H64" s="13">
        <f>SUM(H62:H63)</f>
        <v>195</v>
      </c>
      <c r="I64" s="13">
        <f>SUM(I62:I63)</f>
        <v>2340</v>
      </c>
      <c r="J64" s="12"/>
      <c r="K64" s="13">
        <f>ROUND(SUM(K61:K63),5)</f>
        <v>2340</v>
      </c>
      <c r="L64" s="32">
        <f>SUM(L62:L63)</f>
        <v>0</v>
      </c>
      <c r="M64" s="33">
        <f>SUM(M62:M63)</f>
        <v>2340</v>
      </c>
      <c r="N64" s="33">
        <f>SUM(N62:N63)</f>
        <v>0</v>
      </c>
      <c r="O64" s="33">
        <f t="shared" si="0"/>
        <v>2340</v>
      </c>
    </row>
    <row r="65" spans="1:15" ht="14.25">
      <c r="A65" s="1"/>
      <c r="B65" s="1"/>
      <c r="C65" s="1" t="s">
        <v>61</v>
      </c>
      <c r="D65" s="1"/>
      <c r="E65" s="1"/>
      <c r="F65" s="1"/>
      <c r="G65" s="12">
        <f>ROUND(G22+SUM(G34:G35)+SUM(G59:G60)+SUM(G64:G64),5)</f>
        <v>10871.85</v>
      </c>
      <c r="H65" s="12">
        <f>H64+H60+H59+H35+H34</f>
        <v>6064.58</v>
      </c>
      <c r="I65" s="12">
        <f>I64+I60+I59+I35+I34</f>
        <v>16936.43</v>
      </c>
      <c r="J65" s="12"/>
      <c r="K65" s="12">
        <f>ROUND(K22+SUM(K34:K35)+SUM(K59:K60)+SUM(K64:K64),5)</f>
        <v>19282.24</v>
      </c>
      <c r="L65" s="12">
        <f>L64+L60+L59+L35+L34</f>
        <v>2962.08</v>
      </c>
      <c r="M65" s="12">
        <f>M64+M60+M59+M35+M34</f>
        <v>22244.32</v>
      </c>
      <c r="N65" s="12">
        <f>N64+N60+N59+N35+N34</f>
        <v>-5301.57</v>
      </c>
      <c r="O65" s="25">
        <f t="shared" si="0"/>
        <v>16942.75</v>
      </c>
    </row>
    <row r="66" spans="1:15" ht="28.5" customHeight="1">
      <c r="A66" s="1"/>
      <c r="B66" s="1"/>
      <c r="C66" s="1" t="s">
        <v>62</v>
      </c>
      <c r="D66" s="1"/>
      <c r="E66" s="1"/>
      <c r="F66" s="1"/>
      <c r="G66" s="12"/>
      <c r="H66" s="12"/>
      <c r="I66" s="12"/>
      <c r="J66" s="12"/>
      <c r="K66" s="12"/>
      <c r="L66" s="26"/>
      <c r="M66" s="25"/>
      <c r="N66" s="26"/>
      <c r="O66" s="25"/>
    </row>
    <row r="67" spans="1:15" ht="14.25">
      <c r="A67" s="1"/>
      <c r="B67" s="1"/>
      <c r="C67" s="1"/>
      <c r="D67" s="1" t="s">
        <v>63</v>
      </c>
      <c r="E67" s="1"/>
      <c r="F67" s="1"/>
      <c r="G67" s="12"/>
      <c r="H67" s="12"/>
      <c r="I67" s="12"/>
      <c r="J67" s="12"/>
      <c r="K67" s="12"/>
      <c r="L67" s="26"/>
      <c r="M67" s="25"/>
      <c r="N67" s="26"/>
      <c r="O67" s="25"/>
    </row>
    <row r="68" spans="1:15" ht="14.25">
      <c r="A68" s="1"/>
      <c r="B68" s="1"/>
      <c r="C68" s="1"/>
      <c r="D68" s="1"/>
      <c r="E68" s="1" t="s">
        <v>64</v>
      </c>
      <c r="F68" s="1"/>
      <c r="G68" s="12">
        <v>178.01</v>
      </c>
      <c r="H68" s="12">
        <v>0</v>
      </c>
      <c r="I68" s="12">
        <f>SUM(G68:H68)</f>
        <v>178.01</v>
      </c>
      <c r="J68" s="12"/>
      <c r="K68" s="12">
        <v>178.01</v>
      </c>
      <c r="L68" s="26"/>
      <c r="M68" s="25">
        <f t="shared" si="6"/>
        <v>178.01</v>
      </c>
      <c r="N68" s="25">
        <f aca="true" t="shared" si="10" ref="N68:N74">I68-M68</f>
        <v>0</v>
      </c>
      <c r="O68" s="25">
        <f t="shared" si="0"/>
        <v>178.01</v>
      </c>
    </row>
    <row r="69" spans="1:15" ht="15" thickBot="1">
      <c r="A69" s="1"/>
      <c r="B69" s="1"/>
      <c r="C69" s="1"/>
      <c r="D69" s="1"/>
      <c r="E69" s="1" t="s">
        <v>65</v>
      </c>
      <c r="F69" s="1"/>
      <c r="G69" s="11">
        <v>0</v>
      </c>
      <c r="H69" s="11">
        <v>0</v>
      </c>
      <c r="I69" s="11">
        <f>SUM(G69:H69)</f>
        <v>0</v>
      </c>
      <c r="J69" s="12"/>
      <c r="K69" s="11">
        <v>800</v>
      </c>
      <c r="L69" s="30"/>
      <c r="M69" s="29">
        <f t="shared" si="6"/>
        <v>800</v>
      </c>
      <c r="N69" s="29">
        <f t="shared" si="10"/>
        <v>-800</v>
      </c>
      <c r="O69" s="29">
        <f t="shared" si="0"/>
        <v>0</v>
      </c>
    </row>
    <row r="70" spans="1:15" ht="14.25">
      <c r="A70" s="1"/>
      <c r="B70" s="1"/>
      <c r="C70" s="1"/>
      <c r="D70" s="1" t="s">
        <v>66</v>
      </c>
      <c r="E70" s="1"/>
      <c r="F70" s="1"/>
      <c r="G70" s="12">
        <f>ROUND(SUM(G67:G69),5)</f>
        <v>178.01</v>
      </c>
      <c r="H70" s="12">
        <f>SUM(H68:H69)</f>
        <v>0</v>
      </c>
      <c r="I70" s="12">
        <f>SUM(I68:I69)</f>
        <v>178.01</v>
      </c>
      <c r="J70" s="12"/>
      <c r="K70" s="12">
        <f>ROUND(SUM(K67:K69),5)</f>
        <v>978.01</v>
      </c>
      <c r="L70" s="26">
        <f>SUM(L68:L69)</f>
        <v>0</v>
      </c>
      <c r="M70" s="25">
        <f t="shared" si="6"/>
        <v>978.01</v>
      </c>
      <c r="N70" s="25">
        <f t="shared" si="10"/>
        <v>-800</v>
      </c>
      <c r="O70" s="25">
        <f t="shared" si="0"/>
        <v>178.01</v>
      </c>
    </row>
    <row r="71" spans="1:16" ht="14.25">
      <c r="A71" s="1"/>
      <c r="B71" s="1"/>
      <c r="C71" s="1"/>
      <c r="D71" s="1" t="s">
        <v>89</v>
      </c>
      <c r="E71" s="1"/>
      <c r="F71" s="1"/>
      <c r="G71" s="12"/>
      <c r="H71" s="12">
        <v>3500</v>
      </c>
      <c r="I71" s="20">
        <f>SUM(G71:H71)</f>
        <v>3500</v>
      </c>
      <c r="J71" s="12"/>
      <c r="K71" s="12">
        <v>0</v>
      </c>
      <c r="L71" s="25">
        <v>3500</v>
      </c>
      <c r="M71" s="31">
        <f t="shared" si="6"/>
        <v>3500</v>
      </c>
      <c r="N71" s="25">
        <f t="shared" si="10"/>
        <v>0</v>
      </c>
      <c r="O71" s="25">
        <f t="shared" si="0"/>
        <v>3500</v>
      </c>
      <c r="P71" t="s">
        <v>90</v>
      </c>
    </row>
    <row r="72" spans="1:16" ht="14.25">
      <c r="A72" s="1"/>
      <c r="B72" s="1"/>
      <c r="C72" s="1"/>
      <c r="D72" s="1" t="s">
        <v>95</v>
      </c>
      <c r="E72" s="1"/>
      <c r="F72" s="1"/>
      <c r="G72" s="12"/>
      <c r="H72" s="12">
        <v>3981.37</v>
      </c>
      <c r="I72" s="20">
        <f>SUM(G72:H72)</f>
        <v>3981.37</v>
      </c>
      <c r="J72" s="12"/>
      <c r="K72" s="12">
        <v>0</v>
      </c>
      <c r="L72" s="25">
        <v>3981.37</v>
      </c>
      <c r="M72" s="31">
        <f t="shared" si="6"/>
        <v>3981.37</v>
      </c>
      <c r="N72" s="25">
        <v>0</v>
      </c>
      <c r="O72" s="25">
        <f t="shared" si="0"/>
        <v>3981.37</v>
      </c>
      <c r="P72" t="s">
        <v>100</v>
      </c>
    </row>
    <row r="73" spans="1:16" ht="16.5" customHeight="1" thickBot="1">
      <c r="A73" s="1"/>
      <c r="B73" s="1"/>
      <c r="C73" s="1"/>
      <c r="D73" s="1" t="s">
        <v>67</v>
      </c>
      <c r="E73" s="1"/>
      <c r="F73" s="1"/>
      <c r="G73" s="11">
        <v>0</v>
      </c>
      <c r="H73" s="11">
        <v>0</v>
      </c>
      <c r="I73" s="11">
        <f>SUM(G73:H73)</f>
        <v>0</v>
      </c>
      <c r="J73" s="12"/>
      <c r="K73" s="11">
        <v>4000</v>
      </c>
      <c r="L73" s="29"/>
      <c r="M73" s="29">
        <f t="shared" si="6"/>
        <v>4000</v>
      </c>
      <c r="N73" s="29">
        <f t="shared" si="10"/>
        <v>-4000</v>
      </c>
      <c r="O73" s="29">
        <f t="shared" si="0"/>
        <v>0</v>
      </c>
      <c r="P73" t="s">
        <v>94</v>
      </c>
    </row>
    <row r="74" spans="1:15" ht="14.25">
      <c r="A74" s="1"/>
      <c r="B74" s="1"/>
      <c r="C74" s="1" t="s">
        <v>68</v>
      </c>
      <c r="D74" s="1"/>
      <c r="E74" s="1"/>
      <c r="F74" s="1"/>
      <c r="G74" s="12">
        <f>ROUND(SUM(G66:G66)+SUM(G70:G73),5)</f>
        <v>178.01</v>
      </c>
      <c r="H74" s="25">
        <f>SUM(H70:H73)</f>
        <v>7481.37</v>
      </c>
      <c r="I74" s="12">
        <f>SUM(I70:I73)</f>
        <v>7659.38</v>
      </c>
      <c r="J74" s="12"/>
      <c r="K74" s="12">
        <f>ROUND(SUM(K66:K66)+SUM(K70:K73),5)</f>
        <v>4978.01</v>
      </c>
      <c r="L74" s="25">
        <f>SUM(L70:L73)</f>
        <v>7481.37</v>
      </c>
      <c r="M74" s="25">
        <f t="shared" si="6"/>
        <v>12459.380000000001</v>
      </c>
      <c r="N74" s="25">
        <f t="shared" si="10"/>
        <v>-4800.000000000001</v>
      </c>
      <c r="O74" s="25">
        <f aca="true" t="shared" si="11" ref="O74:O84">SUM(M74:N74)</f>
        <v>7659.38</v>
      </c>
    </row>
    <row r="75" spans="1:15" ht="28.5" customHeight="1">
      <c r="A75" s="1"/>
      <c r="B75" s="1"/>
      <c r="C75" s="1" t="s">
        <v>69</v>
      </c>
      <c r="D75" s="1"/>
      <c r="E75" s="1"/>
      <c r="F75" s="1"/>
      <c r="G75" s="12"/>
      <c r="H75" s="12"/>
      <c r="I75" s="12"/>
      <c r="J75" s="12"/>
      <c r="K75" s="12"/>
      <c r="L75" s="26"/>
      <c r="M75" s="25"/>
      <c r="N75" s="26"/>
      <c r="O75" s="25"/>
    </row>
    <row r="76" spans="1:15" ht="14.25">
      <c r="A76" s="1"/>
      <c r="B76" s="1"/>
      <c r="C76" s="1"/>
      <c r="D76" s="1" t="s">
        <v>70</v>
      </c>
      <c r="E76" s="1"/>
      <c r="F76" s="1"/>
      <c r="G76" s="12">
        <v>4000</v>
      </c>
      <c r="H76" s="12">
        <v>0</v>
      </c>
      <c r="I76" s="12">
        <f>SUM(G76:H76)</f>
        <v>4000</v>
      </c>
      <c r="J76" s="12"/>
      <c r="K76" s="12">
        <v>4000</v>
      </c>
      <c r="L76" s="26"/>
      <c r="M76" s="25">
        <f t="shared" si="6"/>
        <v>4000</v>
      </c>
      <c r="N76" s="25">
        <f>I76-M76</f>
        <v>0</v>
      </c>
      <c r="O76" s="25">
        <f t="shared" si="11"/>
        <v>4000</v>
      </c>
    </row>
    <row r="77" spans="1:15" ht="15" thickBot="1">
      <c r="A77" s="1"/>
      <c r="B77" s="1"/>
      <c r="C77" s="1"/>
      <c r="D77" s="1" t="s">
        <v>71</v>
      </c>
      <c r="E77" s="1"/>
      <c r="F77" s="1"/>
      <c r="G77" s="11">
        <v>1500</v>
      </c>
      <c r="H77" s="11">
        <v>0</v>
      </c>
      <c r="I77" s="11">
        <f>SUM(G77:H77)</f>
        <v>1500</v>
      </c>
      <c r="J77" s="12"/>
      <c r="K77" s="11">
        <v>1500</v>
      </c>
      <c r="L77" s="30"/>
      <c r="M77" s="29">
        <f t="shared" si="6"/>
        <v>1500</v>
      </c>
      <c r="N77" s="29">
        <f>I77-M77</f>
        <v>0</v>
      </c>
      <c r="O77" s="29">
        <f t="shared" si="11"/>
        <v>1500</v>
      </c>
    </row>
    <row r="78" spans="1:15" ht="14.25">
      <c r="A78" s="1"/>
      <c r="B78" s="1"/>
      <c r="C78" s="1" t="s">
        <v>72</v>
      </c>
      <c r="D78" s="1"/>
      <c r="E78" s="1"/>
      <c r="F78" s="1"/>
      <c r="G78" s="12">
        <f>ROUND(SUM(G75:G77),5)</f>
        <v>5500</v>
      </c>
      <c r="H78" s="12">
        <f>SUM(H76:H77)</f>
        <v>0</v>
      </c>
      <c r="I78" s="12">
        <f>SUM(I76:I77)</f>
        <v>5500</v>
      </c>
      <c r="J78" s="12"/>
      <c r="K78" s="12">
        <f>ROUND(SUM(K75:K77),5)</f>
        <v>5500</v>
      </c>
      <c r="L78" s="26">
        <f>SUM(L76:L77)</f>
        <v>0</v>
      </c>
      <c r="M78" s="25">
        <f t="shared" si="6"/>
        <v>5500</v>
      </c>
      <c r="N78" s="25">
        <f>I78-M78</f>
        <v>0</v>
      </c>
      <c r="O78" s="25">
        <f t="shared" si="11"/>
        <v>5500</v>
      </c>
    </row>
    <row r="79" spans="1:15" ht="28.5" customHeight="1">
      <c r="A79" s="1"/>
      <c r="B79" s="1"/>
      <c r="C79" s="1" t="s">
        <v>73</v>
      </c>
      <c r="D79" s="1"/>
      <c r="E79" s="1"/>
      <c r="F79" s="1"/>
      <c r="G79" s="12"/>
      <c r="H79" s="12"/>
      <c r="I79" s="12"/>
      <c r="J79" s="12"/>
      <c r="K79" s="12"/>
      <c r="L79" s="26"/>
      <c r="M79" s="25"/>
      <c r="N79" s="26"/>
      <c r="O79" s="25"/>
    </row>
    <row r="80" spans="1:15" ht="15" thickBot="1">
      <c r="A80" s="1"/>
      <c r="B80" s="1"/>
      <c r="C80" s="1"/>
      <c r="D80" s="1" t="s">
        <v>74</v>
      </c>
      <c r="E80" s="1"/>
      <c r="F80" s="1"/>
      <c r="G80" s="11">
        <v>0</v>
      </c>
      <c r="H80" s="11">
        <v>0</v>
      </c>
      <c r="I80" s="11">
        <f>SUM(G80:H80)</f>
        <v>0</v>
      </c>
      <c r="J80" s="12"/>
      <c r="K80" s="11">
        <v>0</v>
      </c>
      <c r="L80" s="30">
        <v>0</v>
      </c>
      <c r="M80" s="29">
        <f t="shared" si="6"/>
        <v>0</v>
      </c>
      <c r="N80" s="29">
        <f>I80-M80</f>
        <v>0</v>
      </c>
      <c r="O80" s="29">
        <f t="shared" si="11"/>
        <v>0</v>
      </c>
    </row>
    <row r="81" spans="1:15" ht="14.25">
      <c r="A81" s="1"/>
      <c r="B81" s="1"/>
      <c r="C81" s="1" t="s">
        <v>75</v>
      </c>
      <c r="D81" s="1"/>
      <c r="E81" s="1"/>
      <c r="F81" s="1"/>
      <c r="G81" s="12">
        <f>ROUND(SUM(G79:G80),5)</f>
        <v>0</v>
      </c>
      <c r="H81" s="12">
        <f>SUM(H80)</f>
        <v>0</v>
      </c>
      <c r="I81" s="12">
        <f>SUM(H82)</f>
        <v>0</v>
      </c>
      <c r="J81" s="12"/>
      <c r="K81" s="12">
        <f>SUM(K80)</f>
        <v>0</v>
      </c>
      <c r="L81" s="26">
        <f>SUM(L80)</f>
        <v>0</v>
      </c>
      <c r="M81" s="25">
        <f t="shared" si="6"/>
        <v>0</v>
      </c>
      <c r="N81" s="25">
        <f>SUM(N80)</f>
        <v>0</v>
      </c>
      <c r="O81" s="25">
        <f t="shared" si="11"/>
        <v>0</v>
      </c>
    </row>
    <row r="82" spans="1:15" ht="28.5" customHeight="1" thickBot="1">
      <c r="A82" s="1"/>
      <c r="B82" s="1"/>
      <c r="C82" s="1" t="s">
        <v>76</v>
      </c>
      <c r="D82" s="1"/>
      <c r="E82" s="1"/>
      <c r="F82" s="1"/>
      <c r="G82" s="12">
        <v>0</v>
      </c>
      <c r="H82" s="11">
        <v>0</v>
      </c>
      <c r="I82" s="11">
        <v>0</v>
      </c>
      <c r="J82" s="12"/>
      <c r="K82" s="12">
        <v>1834.75</v>
      </c>
      <c r="L82" s="25">
        <v>-10583.45</v>
      </c>
      <c r="M82" s="29">
        <f t="shared" si="6"/>
        <v>-8748.7</v>
      </c>
      <c r="N82" s="29">
        <v>12055.83</v>
      </c>
      <c r="O82" s="29">
        <f t="shared" si="11"/>
        <v>3307.129999999999</v>
      </c>
    </row>
    <row r="83" spans="1:15" ht="15" thickBot="1">
      <c r="A83" s="1"/>
      <c r="B83" s="1" t="s">
        <v>77</v>
      </c>
      <c r="C83" s="1"/>
      <c r="D83" s="1"/>
      <c r="E83" s="1"/>
      <c r="F83" s="1"/>
      <c r="G83" s="14">
        <f>ROUND(G6+G21+G65+G74+G78+SUM(G81:G82),5)</f>
        <v>19140.89</v>
      </c>
      <c r="H83" s="14">
        <f>ROUND(H6+H21+H65+H74+H78+SUM(H81:H82),5)</f>
        <v>14544.95</v>
      </c>
      <c r="I83" s="14">
        <f>ROUND(I6+I21+I65+I74+I78+SUM(I81:I82),5)</f>
        <v>33685.84</v>
      </c>
      <c r="J83" s="12"/>
      <c r="K83" s="14">
        <f>ROUND(K6+K21+K65+K74+K78+SUM(K81:K82),5)</f>
        <v>37000</v>
      </c>
      <c r="L83" s="13">
        <f>ROUND(L6+L21+L65+L74+L78+SUM(L81:L82),5)</f>
        <v>0</v>
      </c>
      <c r="M83" s="33">
        <f t="shared" si="6"/>
        <v>37000</v>
      </c>
      <c r="N83" s="13">
        <f>ROUND(N6+N21+N65+N74+N78+SUM(N81:N82),5)</f>
        <v>0</v>
      </c>
      <c r="O83" s="33">
        <f t="shared" si="11"/>
        <v>37000</v>
      </c>
    </row>
    <row r="84" spans="1:15" s="5" customFormat="1" ht="28.5" customHeight="1" thickBot="1">
      <c r="A84" s="1" t="s">
        <v>78</v>
      </c>
      <c r="B84" s="1"/>
      <c r="C84" s="1"/>
      <c r="D84" s="1"/>
      <c r="E84" s="1"/>
      <c r="F84" s="1"/>
      <c r="G84" s="15">
        <f>ROUND(G5-G83,5)</f>
        <v>17859.11</v>
      </c>
      <c r="H84" s="15">
        <f>ROUND(H5-H83,5)</f>
        <v>-14544.95</v>
      </c>
      <c r="I84" s="15">
        <f>ROUND(I5-I83,5)</f>
        <v>3314.16</v>
      </c>
      <c r="J84" s="16"/>
      <c r="K84" s="15">
        <f>ROUND(K5-K83,5)</f>
        <v>0</v>
      </c>
      <c r="L84" s="15">
        <f>ROUND(L5-L83,5)</f>
        <v>0</v>
      </c>
      <c r="M84" s="15">
        <f>ROUND(M5-M83,5)</f>
        <v>0</v>
      </c>
      <c r="N84" s="15">
        <f>ROUND(N5-N83,5)</f>
        <v>0</v>
      </c>
      <c r="O84" s="36">
        <f t="shared" si="11"/>
        <v>0</v>
      </c>
    </row>
    <row r="85" spans="13:15" ht="15" thickTop="1">
      <c r="M85" s="26"/>
      <c r="N85" s="26"/>
      <c r="O85" s="26"/>
    </row>
    <row r="86" spans="13:15" ht="14.25">
      <c r="M86" s="26"/>
      <c r="N86" s="26"/>
      <c r="O86" s="26"/>
    </row>
    <row r="87" spans="13:15" ht="14.25">
      <c r="M87" s="26"/>
      <c r="N87" s="26"/>
      <c r="O87" s="26"/>
    </row>
    <row r="88" spans="13:15" ht="14.25">
      <c r="M88" s="26"/>
      <c r="N88" s="26"/>
      <c r="O88" s="26"/>
    </row>
    <row r="89" spans="13:15" ht="14.25">
      <c r="M89" s="26"/>
      <c r="N89" s="26"/>
      <c r="O89" s="26"/>
    </row>
    <row r="90" spans="13:15" ht="14.25">
      <c r="M90" s="26"/>
      <c r="N90" s="26"/>
      <c r="O90" s="26"/>
    </row>
    <row r="91" spans="13:15" ht="14.25">
      <c r="M91" s="26"/>
      <c r="N91" s="26"/>
      <c r="O91" s="26"/>
    </row>
    <row r="92" spans="13:15" ht="14.25">
      <c r="M92" s="26"/>
      <c r="N92" s="26"/>
      <c r="O92" s="26"/>
    </row>
    <row r="93" spans="13:15" ht="14.25">
      <c r="M93" s="26"/>
      <c r="N93" s="26"/>
      <c r="O93" s="26"/>
    </row>
    <row r="94" spans="13:15" ht="14.25">
      <c r="M94" s="26"/>
      <c r="N94" s="26"/>
      <c r="O94" s="26"/>
    </row>
    <row r="95" spans="13:15" ht="14.25">
      <c r="M95" s="26"/>
      <c r="N95" s="26"/>
      <c r="O95" s="26"/>
    </row>
    <row r="96" spans="13:15" ht="14.25">
      <c r="M96" s="26"/>
      <c r="N96" s="26"/>
      <c r="O96" s="26"/>
    </row>
    <row r="97" spans="13:15" ht="14.25">
      <c r="M97" s="26"/>
      <c r="N97" s="26"/>
      <c r="O97" s="26"/>
    </row>
    <row r="98" spans="13:15" ht="14.25">
      <c r="M98" s="26"/>
      <c r="N98" s="26"/>
      <c r="O98" s="26"/>
    </row>
    <row r="99" spans="13:15" ht="14.25">
      <c r="M99" s="26"/>
      <c r="N99" s="26"/>
      <c r="O99" s="26"/>
    </row>
    <row r="100" spans="13:15" ht="14.25">
      <c r="M100" s="26"/>
      <c r="N100" s="26"/>
      <c r="O100" s="26"/>
    </row>
    <row r="101" spans="13:15" ht="14.25">
      <c r="M101" s="26"/>
      <c r="N101" s="26"/>
      <c r="O101" s="26"/>
    </row>
    <row r="102" spans="13:15" ht="14.25">
      <c r="M102" s="26"/>
      <c r="N102" s="26"/>
      <c r="O102" s="26"/>
    </row>
    <row r="103" spans="13:15" ht="14.25">
      <c r="M103" s="26"/>
      <c r="N103" s="26"/>
      <c r="O103" s="26"/>
    </row>
    <row r="104" spans="13:15" ht="14.25">
      <c r="M104" s="26"/>
      <c r="N104" s="26"/>
      <c r="O104" s="26"/>
    </row>
    <row r="105" spans="13:15" ht="14.25">
      <c r="M105" s="26"/>
      <c r="N105" s="26"/>
      <c r="O105" s="26"/>
    </row>
    <row r="106" spans="13:15" ht="14.25">
      <c r="M106" s="26"/>
      <c r="N106" s="26"/>
      <c r="O106" s="26"/>
    </row>
    <row r="107" spans="13:15" ht="14.25">
      <c r="M107" s="26"/>
      <c r="N107" s="26"/>
      <c r="O107" s="26"/>
    </row>
    <row r="108" spans="13:15" ht="14.25">
      <c r="M108" s="26"/>
      <c r="N108" s="26"/>
      <c r="O108" s="26"/>
    </row>
    <row r="109" spans="13:15" ht="14.25">
      <c r="M109" s="26"/>
      <c r="N109" s="26"/>
      <c r="O109" s="26"/>
    </row>
    <row r="110" spans="13:15" ht="14.25">
      <c r="M110" s="26"/>
      <c r="N110" s="26"/>
      <c r="O110" s="26"/>
    </row>
    <row r="111" spans="13:15" ht="14.25">
      <c r="M111" s="26"/>
      <c r="N111" s="26"/>
      <c r="O111" s="26"/>
    </row>
    <row r="112" spans="13:15" ht="14.25">
      <c r="M112" s="26"/>
      <c r="N112" s="26"/>
      <c r="O112" s="26"/>
    </row>
    <row r="113" spans="13:15" ht="14.25">
      <c r="M113" s="26"/>
      <c r="N113" s="26"/>
      <c r="O113" s="26"/>
    </row>
    <row r="114" spans="13:15" ht="14.25">
      <c r="M114" s="26"/>
      <c r="N114" s="26"/>
      <c r="O114" s="26"/>
    </row>
    <row r="115" spans="13:15" ht="14.25">
      <c r="M115" s="26"/>
      <c r="N115" s="26"/>
      <c r="O115" s="26"/>
    </row>
    <row r="116" spans="13:15" ht="14.25">
      <c r="M116" s="26"/>
      <c r="N116" s="26"/>
      <c r="O116" s="26"/>
    </row>
    <row r="117" spans="13:15" ht="14.25">
      <c r="M117" s="26"/>
      <c r="N117" s="26"/>
      <c r="O117" s="26"/>
    </row>
    <row r="118" spans="13:15" ht="14.25">
      <c r="M118" s="26"/>
      <c r="N118" s="26"/>
      <c r="O118" s="26"/>
    </row>
    <row r="119" spans="13:15" ht="14.25">
      <c r="M119" s="26"/>
      <c r="N119" s="26"/>
      <c r="O119" s="26"/>
    </row>
    <row r="120" spans="13:15" ht="14.25">
      <c r="M120" s="26"/>
      <c r="N120" s="26"/>
      <c r="O120" s="26"/>
    </row>
    <row r="121" spans="13:15" ht="14.25">
      <c r="M121" s="26"/>
      <c r="N121" s="26"/>
      <c r="O121" s="26"/>
    </row>
    <row r="122" spans="13:15" ht="14.25">
      <c r="M122" s="26"/>
      <c r="N122" s="26"/>
      <c r="O122" s="26"/>
    </row>
    <row r="123" spans="13:15" ht="14.25">
      <c r="M123" s="26"/>
      <c r="N123" s="26"/>
      <c r="O123" s="26"/>
    </row>
    <row r="124" spans="13:15" ht="14.25">
      <c r="M124" s="26"/>
      <c r="N124" s="26"/>
      <c r="O124" s="26"/>
    </row>
    <row r="125" spans="13:15" ht="14.25">
      <c r="M125" s="26"/>
      <c r="N125" s="26"/>
      <c r="O125" s="26"/>
    </row>
    <row r="126" spans="13:15" ht="14.25">
      <c r="M126" s="26"/>
      <c r="N126" s="26"/>
      <c r="O126" s="26"/>
    </row>
    <row r="127" spans="13:15" ht="14.25">
      <c r="M127" s="26"/>
      <c r="N127" s="26"/>
      <c r="O127" s="26"/>
    </row>
    <row r="128" spans="13:15" ht="14.25">
      <c r="M128" s="26"/>
      <c r="N128" s="26"/>
      <c r="O128" s="26"/>
    </row>
  </sheetData>
  <sheetProtection/>
  <printOptions/>
  <pageMargins left="0.7" right="0.7" top="0.75" bottom="0.75" header="0.25" footer="0.3"/>
  <pageSetup fitToHeight="3" orientation="landscape" scale="63" r:id="rId2"/>
  <headerFooter>
    <oddHeader>&amp;C&amp;"Arial,Bold"&amp;12 Tarzana Neighborhood Council
Estimated Expenses FY 2014-15&amp;14
&amp;10 As of May 20, 2015</oddHeader>
    <oddFooter>&amp;L&amp;D, &amp;T, &amp;F&amp;R&amp;"Arial,Bold"&amp;8 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Harvey Goldberg</dc:creator>
  <cp:keywords/>
  <dc:description/>
  <cp:lastModifiedBy>Harvey Goldberg</cp:lastModifiedBy>
  <cp:lastPrinted>2015-05-20T20:37:37Z</cp:lastPrinted>
  <dcterms:created xsi:type="dcterms:W3CDTF">2015-05-13T22:59:19Z</dcterms:created>
  <dcterms:modified xsi:type="dcterms:W3CDTF">2015-05-20T23:10:03Z</dcterms:modified>
  <cp:category/>
  <cp:version/>
  <cp:contentType/>
  <cp:contentStatus/>
</cp:coreProperties>
</file>