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'Sheet1'!#REF!</definedName>
    <definedName name="QB_COLUMN_62220" localSheetId="0" hidden="1">'Sheet1'!$G$2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'Sheet1'!$K$2</definedName>
    <definedName name="QB_DATA_0" localSheetId="0" hidden="1">'Sheet1'!$4:$4,'Sheet1'!$9:$9,'Sheet1'!$10:$10,'Sheet1'!$13:$13,'Sheet1'!$14:$14,'Sheet1'!$15:$15,'Sheet1'!$17:$17,'Sheet1'!$18:$18,'Sheet1'!$19:$19,'Sheet1'!#REF!,'Sheet1'!$22:$22,'Sheet1'!$23:$23,'Sheet1'!$24:$24,'Sheet1'!$25:$25,'Sheet1'!$26:$26,'Sheet1'!$27:$27</definedName>
    <definedName name="QB_DATA_1" localSheetId="0" hidden="1">'Sheet1'!$28:$28,'Sheet1'!$29:$29,'Sheet1'!$30:$30,'Sheet1'!$32:$32,'Sheet1'!#REF!,'Sheet1'!$36:$36,'Sheet1'!$38:$38,'Sheet1'!#REF!,'Sheet1'!$40:$40,'Sheet1'!$41:$41,'Sheet1'!$42:$42,'Sheet1'!$43:$43,'Sheet1'!$44:$44,'Sheet1'!#REF!,'Sheet1'!$48:$48,'Sheet1'!$49:$49</definedName>
    <definedName name="QB_DATA_2" localSheetId="0" hidden="1">'Sheet1'!$50:$50,'Sheet1'!$51:$51,'Sheet1'!$52:$52,'Sheet1'!$53:$53,'Sheet1'!$54:$54,'Sheet1'!$55:$55,'Sheet1'!$56:$56,'Sheet1'!$57:$57,'Sheet1'!$58:$58,'Sheet1'!$59:$59,'Sheet1'!$62:$62,'Sheet1'!#REF!,'Sheet1'!$63:$63,'Sheet1'!$64:$64,'Sheet1'!#REF!,'Sheet1'!$68:$68</definedName>
    <definedName name="QB_DATA_3" localSheetId="0" hidden="1">'Sheet1'!$70:$70,'Sheet1'!$71:$71,'Sheet1'!$76:$76,'Sheet1'!$77:$77,'Sheet1'!$80:$80,'Sheet1'!$81:$81,'Sheet1'!$84:$84,'Sheet1'!$85:$85,'Sheet1'!$86:$86,'Sheet1'!$87:$87,'Sheet1'!$88:$88,'Sheet1'!$89:$89,'Sheet1'!$90:$90,'Sheet1'!$91:$91,'Sheet1'!$92:$92,'Sheet1'!$93:$93</definedName>
    <definedName name="QB_DATA_4" localSheetId="0" hidden="1">'Sheet1'!$94:$94,'Sheet1'!$95:$95,'Sheet1'!#REF!,'Sheet1'!$97:$97</definedName>
    <definedName name="QB_FORMULA_0" localSheetId="0" hidden="1">'Sheet1'!#REF!,'Sheet1'!$G$5,'Sheet1'!#REF!,'Sheet1'!$K$5,'Sheet1'!#REF!,'Sheet1'!#REF!,'Sheet1'!$G$11,'Sheet1'!#REF!,'Sheet1'!$K$11,'Sheet1'!#REF!,'Sheet1'!#REF!,'Sheet1'!$G$21,'Sheet1'!#REF!,'Sheet1'!$K$21,'Sheet1'!#REF!,'Sheet1'!#REF!</definedName>
    <definedName name="QB_FORMULA_1" localSheetId="0" hidden="1">'Sheet1'!$G$31,'Sheet1'!#REF!,'Sheet1'!$K$31,'Sheet1'!#REF!,'Sheet1'!#REF!,'Sheet1'!$G$33,'Sheet1'!#REF!,'Sheet1'!$K$33,'Sheet1'!#REF!,'Sheet1'!#REF!,'Sheet1'!$G$45,'Sheet1'!#REF!,'Sheet1'!$K$45,'Sheet1'!#REF!,'Sheet1'!#REF!,'Sheet1'!$G$60</definedName>
    <definedName name="QB_FORMULA_2" localSheetId="0" hidden="1">'Sheet1'!#REF!,'Sheet1'!$K$60,'Sheet1'!#REF!,'Sheet1'!#REF!,'Sheet1'!$G$67,'Sheet1'!#REF!,'Sheet1'!$K$67,'Sheet1'!#REF!,'Sheet1'!$G$72,'Sheet1'!#REF!,'Sheet1'!$K$72,'Sheet1'!#REF!,'Sheet1'!#REF!,'Sheet1'!$G$73,'Sheet1'!#REF!,'Sheet1'!$K$73</definedName>
    <definedName name="QB_FORMULA_3" localSheetId="0" hidden="1">'Sheet1'!#REF!,'Sheet1'!#REF!,'Sheet1'!$G$78,'Sheet1'!#REF!,'Sheet1'!$K$78,'Sheet1'!#REF!,'Sheet1'!$G$82,'Sheet1'!#REF!,'Sheet1'!$K$82,'Sheet1'!#REF!,'Sheet1'!#REF!,'Sheet1'!$G$96,'Sheet1'!#REF!,'Sheet1'!$K$96,'Sheet1'!#REF!,'Sheet1'!#REF!</definedName>
    <definedName name="QB_FORMULA_4" localSheetId="0" hidden="1">'Sheet1'!$G$98,'Sheet1'!#REF!,'Sheet1'!$K$98,'Sheet1'!#REF!,'Sheet1'!#REF!,'Sheet1'!$G$99,'Sheet1'!#REF!,'Sheet1'!$K$99</definedName>
    <definedName name="QB_ROW_10020" localSheetId="0" hidden="1">'Sheet1'!$C$74</definedName>
    <definedName name="QB_ROW_10320" localSheetId="0" hidden="1">'Sheet1'!$C$78</definedName>
    <definedName name="QB_ROW_11020" localSheetId="0" hidden="1">'Sheet1'!$C$79</definedName>
    <definedName name="QB_ROW_11320" localSheetId="0" hidden="1">'Sheet1'!$C$82</definedName>
    <definedName name="QB_ROW_12020" localSheetId="0" hidden="1">'Sheet1'!$C$83</definedName>
    <definedName name="QB_ROW_12230" localSheetId="0" hidden="1">'Sheet1'!#REF!</definedName>
    <definedName name="QB_ROW_12320" localSheetId="0" hidden="1">'Sheet1'!$C$96</definedName>
    <definedName name="QB_ROW_13220" localSheetId="0" hidden="1">'Sheet1'!$C$97</definedName>
    <definedName name="QB_ROW_14240" localSheetId="0" hidden="1">'Sheet1'!$E$15</definedName>
    <definedName name="QB_ROW_15040" localSheetId="0" hidden="1">'Sheet1'!#REF!</definedName>
    <definedName name="QB_ROW_15250" localSheetId="0" hidden="1">'Sheet1'!#REF!</definedName>
    <definedName name="QB_ROW_15340" localSheetId="0" hidden="1">'Sheet1'!$E$21</definedName>
    <definedName name="QB_ROW_16030" localSheetId="0" hidden="1">'Sheet1'!$D$8</definedName>
    <definedName name="QB_ROW_16330" localSheetId="0" hidden="1">'Sheet1'!$D$11</definedName>
    <definedName name="QB_ROW_17240" localSheetId="0" hidden="1">'Sheet1'!$E$9</definedName>
    <definedName name="QB_ROW_18030" localSheetId="0" hidden="1">'Sheet1'!$D$12</definedName>
    <definedName name="QB_ROW_18301" localSheetId="0" hidden="1">'Sheet1'!$A$99</definedName>
    <definedName name="QB_ROW_18330" localSheetId="0" hidden="1">'Sheet1'!$D$31</definedName>
    <definedName name="QB_ROW_19240" localSheetId="0" hidden="1">'Sheet1'!$E$13</definedName>
    <definedName name="QB_ROW_20012" localSheetId="0" hidden="1">'Sheet1'!$B$3</definedName>
    <definedName name="QB_ROW_20240" localSheetId="0" hidden="1">'Sheet1'!$E$22</definedName>
    <definedName name="QB_ROW_20312" localSheetId="0" hidden="1">'Sheet1'!$B$5</definedName>
    <definedName name="QB_ROW_21012" localSheetId="0" hidden="1">'Sheet1'!$B$6</definedName>
    <definedName name="QB_ROW_21240" localSheetId="0" hidden="1">'Sheet1'!$E$23</definedName>
    <definedName name="QB_ROW_21312" localSheetId="0" hidden="1">'Sheet1'!$B$98</definedName>
    <definedName name="QB_ROW_22240" localSheetId="0" hidden="1">'Sheet1'!$E$24</definedName>
    <definedName name="QB_ROW_23240" localSheetId="0" hidden="1">'Sheet1'!$E$25</definedName>
    <definedName name="QB_ROW_24240" localSheetId="0" hidden="1">'Sheet1'!$E$27</definedName>
    <definedName name="QB_ROW_25240" localSheetId="0" hidden="1">'Sheet1'!$E$28</definedName>
    <definedName name="QB_ROW_26240" localSheetId="0" hidden="1">'Sheet1'!$E$29</definedName>
    <definedName name="QB_ROW_27240" localSheetId="0" hidden="1">'Sheet1'!$E$30</definedName>
    <definedName name="QB_ROW_28230" localSheetId="0" hidden="1">'Sheet1'!$D$32</definedName>
    <definedName name="QB_ROW_29030" localSheetId="0" hidden="1">'Sheet1'!$D$35</definedName>
    <definedName name="QB_ROW_29330" localSheetId="0" hidden="1">'Sheet1'!$D$45</definedName>
    <definedName name="QB_ROW_31240" localSheetId="0" hidden="1">'Sheet1'!#REF!</definedName>
    <definedName name="QB_ROW_32240" localSheetId="0" hidden="1">'Sheet1'!$E$41</definedName>
    <definedName name="QB_ROW_33240" localSheetId="0" hidden="1">'Sheet1'!$E$44</definedName>
    <definedName name="QB_ROW_34240" localSheetId="0" hidden="1">'Sheet1'!#REF!</definedName>
    <definedName name="QB_ROW_36240" localSheetId="0" hidden="1">'Sheet1'!$E$40</definedName>
    <definedName name="QB_ROW_37030" localSheetId="0" hidden="1">'Sheet1'!$D$46</definedName>
    <definedName name="QB_ROW_37330" localSheetId="0" hidden="1">'Sheet1'!$D$67</definedName>
    <definedName name="QB_ROW_38240" localSheetId="0" hidden="1">'Sheet1'!#REF!</definedName>
    <definedName name="QB_ROW_39040" localSheetId="0" hidden="1">'Sheet1'!$E$47</definedName>
    <definedName name="QB_ROW_39250" localSheetId="0" hidden="1">'Sheet1'!$F$59</definedName>
    <definedName name="QB_ROW_39340" localSheetId="0" hidden="1">'Sheet1'!$E$60</definedName>
    <definedName name="QB_ROW_40240" localSheetId="0" hidden="1">'Sheet1'!$E$62</definedName>
    <definedName name="QB_ROW_41240" localSheetId="0" hidden="1">'Sheet1'!$E$63</definedName>
    <definedName name="QB_ROW_42240" localSheetId="0" hidden="1">'Sheet1'!$E$64</definedName>
    <definedName name="QB_ROW_43240" localSheetId="0" hidden="1">'Sheet1'!#REF!</definedName>
    <definedName name="QB_ROW_44030" localSheetId="0" hidden="1">'Sheet1'!$D$69</definedName>
    <definedName name="QB_ROW_44330" localSheetId="0" hidden="1">'Sheet1'!$D$72</definedName>
    <definedName name="QB_ROW_45240" localSheetId="0" hidden="1">'Sheet1'!$E$70</definedName>
    <definedName name="QB_ROW_46240" localSheetId="0" hidden="1">'Sheet1'!$E$71</definedName>
    <definedName name="QB_ROW_47220" localSheetId="0" hidden="1">'Sheet1'!$C$4</definedName>
    <definedName name="QB_ROW_48240" localSheetId="0" hidden="1">'Sheet1'!$E$43</definedName>
    <definedName name="QB_ROW_50240" localSheetId="0" hidden="1">'Sheet1'!#REF!</definedName>
    <definedName name="QB_ROW_51240" localSheetId="0" hidden="1">'Sheet1'!$E$38</definedName>
    <definedName name="QB_ROW_52240" localSheetId="0" hidden="1">'Sheet1'!$E$36</definedName>
    <definedName name="QB_ROW_53250" localSheetId="0" hidden="1">'Sheet1'!$F$18</definedName>
    <definedName name="QB_ROW_54230" localSheetId="0" hidden="1">'Sheet1'!$D$68</definedName>
    <definedName name="QB_ROW_55230" localSheetId="0" hidden="1">'Sheet1'!$D$88</definedName>
    <definedName name="QB_ROW_56230" localSheetId="0" hidden="1">'Sheet1'!$D$93</definedName>
    <definedName name="QB_ROW_57230" localSheetId="0" hidden="1">'Sheet1'!$D$86</definedName>
    <definedName name="QB_ROW_58230" localSheetId="0" hidden="1">'Sheet1'!$D$85</definedName>
    <definedName name="QB_ROW_59230" localSheetId="0" hidden="1">'Sheet1'!$D$94</definedName>
    <definedName name="QB_ROW_60230" localSheetId="0" hidden="1">'Sheet1'!$D$89</definedName>
    <definedName name="QB_ROW_61230" localSheetId="0" hidden="1">'Sheet1'!$D$92</definedName>
    <definedName name="QB_ROW_62240" localSheetId="0" hidden="1">'Sheet1'!$E$42</definedName>
    <definedName name="QB_ROW_63230" localSheetId="0" hidden="1">'Sheet1'!$D$84</definedName>
    <definedName name="QB_ROW_64230" localSheetId="0" hidden="1">'Sheet1'!$D$80</definedName>
    <definedName name="QB_ROW_65240" localSheetId="0" hidden="1">'Sheet1'!$E$14</definedName>
    <definedName name="QB_ROW_66250" localSheetId="0" hidden="1">'Sheet1'!$F$56</definedName>
    <definedName name="QB_ROW_67250" localSheetId="0" hidden="1">'Sheet1'!$F$55</definedName>
    <definedName name="QB_ROW_68250" localSheetId="0" hidden="1">'Sheet1'!$F$51</definedName>
    <definedName name="QB_ROW_69250" localSheetId="0" hidden="1">'Sheet1'!$F$49</definedName>
    <definedName name="QB_ROW_70250" localSheetId="0" hidden="1">'Sheet1'!$F$53</definedName>
    <definedName name="QB_ROW_71250" localSheetId="0" hidden="1">'Sheet1'!$F$54</definedName>
    <definedName name="QB_ROW_72250" localSheetId="0" hidden="1">'Sheet1'!$F$50</definedName>
    <definedName name="QB_ROW_73250" localSheetId="0" hidden="1">'Sheet1'!$F$48</definedName>
    <definedName name="QB_ROW_74230" localSheetId="0" hidden="1">'Sheet1'!$D$87</definedName>
    <definedName name="QB_ROW_75230" localSheetId="0" hidden="1">'Sheet1'!$D$91</definedName>
    <definedName name="QB_ROW_76230" localSheetId="0" hidden="1">'Sheet1'!$D$95</definedName>
    <definedName name="QB_ROW_77250" localSheetId="0" hidden="1">'Sheet1'!$F$19</definedName>
    <definedName name="QB_ROW_79230" localSheetId="0" hidden="1">'Sheet1'!$D$81</definedName>
    <definedName name="QB_ROW_8020" localSheetId="0" hidden="1">'Sheet1'!$C$7</definedName>
    <definedName name="QB_ROW_80250" localSheetId="0" hidden="1">'Sheet1'!$F$52</definedName>
    <definedName name="QB_ROW_81250" localSheetId="0" hidden="1">'Sheet1'!$F$57</definedName>
    <definedName name="QB_ROW_82250" localSheetId="0" hidden="1">'Sheet1'!$F$58</definedName>
    <definedName name="QB_ROW_8320" localSheetId="0" hidden="1">'Sheet1'!$C$33</definedName>
    <definedName name="QB_ROW_83230" localSheetId="0" hidden="1">'Sheet1'!$D$77</definedName>
    <definedName name="QB_ROW_84230" localSheetId="0" hidden="1">'Sheet1'!$D$76</definedName>
    <definedName name="QB_ROW_85240" localSheetId="0" hidden="1">'Sheet1'!$E$26</definedName>
    <definedName name="QB_ROW_86240" localSheetId="0" hidden="1">'Sheet1'!$E$10</definedName>
    <definedName name="QB_ROW_87230" localSheetId="0" hidden="1">'Sheet1'!$D$90</definedName>
    <definedName name="QB_ROW_88250" localSheetId="0" hidden="1">'Sheet1'!$F$17</definedName>
    <definedName name="QB_ROW_9020" localSheetId="0" hidden="1">'Sheet1'!$C$34</definedName>
    <definedName name="QB_ROW_9320" localSheetId="0" hidden="1">'Sheet1'!$C$73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20140531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20140501</definedName>
  </definedNames>
  <calcPr fullCalcOnLoad="1"/>
</workbook>
</file>

<file path=xl/sharedStrings.xml><?xml version="1.0" encoding="utf-8"?>
<sst xmlns="http://schemas.openxmlformats.org/spreadsheetml/2006/main" count="106" uniqueCount="105">
  <si>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</si>
  <si>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</si>
  <si>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</si>
  <si>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</si>
  <si>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</si>
  <si>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</si>
  <si>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</si>
  <si>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Temp Storage/Rent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</si>
  <si>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</si>
  <si>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</si>
  <si>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</si>
  <si>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</si>
  <si>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</si>
  <si>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</si>
  <si>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Congress of Neighborhoods 2014</t>
  </si>
  <si>
    <t>VANC- 2013 Mixer</t>
  </si>
  <si>
    <t>VANC April 2014 Mixer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</si>
  <si>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</si>
  <si>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</si>
  <si>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</si>
  <si>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</si>
  <si>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</si>
  <si>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</si>
  <si>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</si>
  <si>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</si>
  <si>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</si>
  <si>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</si>
  <si>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</si>
  <si>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</si>
  <si>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</si>
  <si>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</si>
  <si>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</si>
  <si>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</si>
  <si>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</si>
  <si>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</si>
  <si>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</si>
  <si>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</si>
  <si>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</si>
  <si>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</si>
  <si>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</si>
  <si>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</si>
  <si>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</si>
  <si>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</si>
  <si>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</si>
  <si>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</si>
  <si>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</si>
  <si>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</si>
  <si>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</si>
  <si>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</si>
  <si>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</si>
  <si>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</si>
  <si>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</si>
  <si>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</si>
  <si>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</si>
  <si>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</si>
  <si>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</si>
  <si>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</si>
  <si>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</si>
  <si>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</si>
  <si>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</si>
  <si>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</si>
  <si>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</si>
  <si>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</si>
  <si>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</si>
  <si>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</si>
  <si>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</si>
  <si>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</si>
  <si>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</si>
  <si>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</si>
  <si>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</si>
  <si>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</si>
  <si>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</si>
  <si>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</si>
  <si>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</si>
  <si>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</si>
  <si>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</si>
  <si>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</si>
  <si>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</si>
  <si>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</si>
  <si>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Flyers #2</t>
  </si>
  <si>
    <t>Food- Poll Workers</t>
  </si>
  <si>
    <t>Newspaper Ads</t>
  </si>
  <si>
    <t>Post Card Design</t>
  </si>
  <si>
    <t>Refreshments Town Hall/Candidat</t>
  </si>
  <si>
    <t>Tent/Water/Misc</t>
  </si>
  <si>
    <t>Total 500 Elections</t>
  </si>
  <si>
    <t>900 Unallocated</t>
  </si>
  <si>
    <t>Total Expense</t>
  </si>
  <si>
    <t>Net Income</t>
  </si>
  <si>
    <t>Estimated Jul '13 - Jun '14</t>
  </si>
  <si>
    <t>Budget Jul '13 - Jun'14</t>
  </si>
  <si>
    <t>BUDGET 2014-2015</t>
  </si>
  <si>
    <t>Approved May 2014</t>
  </si>
  <si>
    <t>Request June 2014</t>
  </si>
  <si>
    <t>Total</t>
  </si>
  <si>
    <t>Board Retreat</t>
  </si>
  <si>
    <t>Brochures</t>
  </si>
  <si>
    <t>Giveaways/Promo items</t>
  </si>
  <si>
    <t>Movies in the Park</t>
  </si>
  <si>
    <t>Street Fairs</t>
  </si>
  <si>
    <t>Town Hall Meetings</t>
  </si>
  <si>
    <t>School Garden Program</t>
  </si>
  <si>
    <t>2013-2014</t>
  </si>
  <si>
    <t>Actual Jul '13 - May 14</t>
  </si>
  <si>
    <t>Estimated June'14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</si>
</sst>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1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7" fontId="37" fillId="0" borderId="14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1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0" fontId="0" fillId="0" borderId="0" xfId="0" applyBorder="1" applyAlignment="1">
      <alignment/>
    </xf>
    <xf numFmtId="7" fontId="38" fillId="0" borderId="14" xfId="0" applyNumberFormat="1" applyFont="1" applyBorder="1" applyAlignment="1">
      <alignment/>
    </xf>
    <xf numFmtId="49" fontId="37" fillId="0" borderId="15" xfId="0" applyNumberFormat="1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Continuous"/>
    </xf>
    <xf numFmtId="39" fontId="35" fillId="0" borderId="11" xfId="0" applyNumberFormat="1" applyFont="1" applyBorder="1" applyAlignment="1">
      <alignment horizontal="centerContinuous" vertical="center"/>
    </xf>
    <xf numFmtId="39" fontId="0" fillId="0" borderId="0" xfId="0" applyNumberFormat="1" applyAlignment="1">
      <alignment/>
    </xf>
    <xf numFmtId="39" fontId="39" fillId="0" borderId="0" xfId="0" applyNumberFormat="1" applyFont="1" applyAlignment="1">
      <alignment/>
    </xf>
    <xf numFmtId="37" fontId="39" fillId="0" borderId="11" xfId="0" applyNumberFormat="1" applyFont="1" applyBorder="1" applyAlignment="1">
      <alignment/>
    </xf>
    <xf numFmtId="37" fontId="39" fillId="0" borderId="0" xfId="0" applyNumberFormat="1" applyFont="1" applyAlignment="1">
      <alignment/>
    </xf>
    <xf numFmtId="37" fontId="39" fillId="0" borderId="0" xfId="0" applyNumberFormat="1" applyFont="1" applyBorder="1" applyAlignment="1">
      <alignment/>
    </xf>
    <xf numFmtId="37" fontId="39" fillId="0" borderId="12" xfId="0" applyNumberFormat="1" applyFont="1" applyBorder="1" applyAlignment="1">
      <alignment/>
    </xf>
    <xf numFmtId="5" fontId="37" fillId="0" borderId="14" xfId="0" applyNumberFormat="1" applyFont="1" applyBorder="1" applyAlignment="1">
      <alignment/>
    </xf>
    <xf numFmtId="5" fontId="39" fillId="0" borderId="14" xfId="0" applyNumberFormat="1" applyFont="1" applyBorder="1" applyAlignment="1">
      <alignment/>
    </xf>
    <xf numFmtId="5" fontId="39" fillId="0" borderId="11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Continuous"/>
    </xf>
    <xf numFmtId="39" fontId="35" fillId="0" borderId="12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99"/>
  <sheetViews>
    <sheetView tabSelected="1" zoomScalePageLayoutView="0" workbookViewId="0" topLeftCell="A1">
      <pane xSplit="6" ySplit="2" topLeftCell="G9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83" sqref="N83"/>
    </sheetView>
  </sheetViews>
  <sheetFormatPr defaultColWidth="9.140625" defaultRowHeight="15"/>
  <cols>
    <col min="1" max="5" width="3.00390625" style="10" customWidth="1"/>
    <col min="6" max="6" width="26.28125" style="10" customWidth="1"/>
    <col min="7" max="7" width="11.421875" style="11" bestFit="1" customWidth="1"/>
    <col min="8" max="9" width="11.421875" style="11" customWidth="1"/>
    <col min="10" max="10" width="2.28125" style="11" customWidth="1"/>
    <col min="11" max="11" width="11.28125" style="11" bestFit="1" customWidth="1"/>
    <col min="12" max="12" width="6.421875" style="0" customWidth="1"/>
    <col min="13" max="13" width="9.57421875" style="27" customWidth="1"/>
    <col min="14" max="15" width="8.8515625" style="27" customWidth="1"/>
  </cols>
  <sheetData>
    <row r="1" spans="1:15" ht="15.75" thickBot="1">
      <c r="A1" s="1"/>
      <c r="B1" s="1"/>
      <c r="C1" s="1"/>
      <c r="D1" s="1"/>
      <c r="E1" s="1"/>
      <c r="F1" s="1"/>
      <c r="G1" s="36" t="s">
        <v>102</v>
      </c>
      <c r="H1" s="25"/>
      <c r="I1" s="25"/>
      <c r="J1" s="2"/>
      <c r="K1" s="3"/>
      <c r="M1" s="26" t="s">
        <v>91</v>
      </c>
      <c r="N1" s="26"/>
      <c r="O1" s="26"/>
    </row>
    <row r="2" spans="1:15" s="9" customFormat="1" ht="45" customHeight="1" thickBot="1" thickTop="1">
      <c r="A2" s="7"/>
      <c r="B2" s="7"/>
      <c r="C2" s="7"/>
      <c r="D2" s="7"/>
      <c r="E2" s="7"/>
      <c r="F2" s="7"/>
      <c r="G2" s="23" t="s">
        <v>103</v>
      </c>
      <c r="H2" s="24" t="s">
        <v>104</v>
      </c>
      <c r="I2" s="24" t="s">
        <v>89</v>
      </c>
      <c r="J2" s="8"/>
      <c r="K2" s="23" t="s">
        <v>90</v>
      </c>
      <c r="M2" s="37" t="s">
        <v>92</v>
      </c>
      <c r="N2" s="37" t="s">
        <v>93</v>
      </c>
      <c r="O2" s="37" t="s">
        <v>94</v>
      </c>
    </row>
    <row r="3" spans="1:11" ht="15" thickTop="1">
      <c r="A3" s="1"/>
      <c r="B3" s="1" t="s">
        <v>0</v>
      </c>
      <c r="C3" s="1"/>
      <c r="D3" s="1"/>
      <c r="E3" s="1"/>
      <c r="F3" s="1"/>
      <c r="G3" s="4"/>
      <c r="H3" s="4"/>
      <c r="I3" s="4"/>
      <c r="J3" s="5"/>
      <c r="K3" s="4"/>
    </row>
    <row r="4" spans="1:15" ht="15" thickBot="1">
      <c r="A4" s="1"/>
      <c r="B4" s="1"/>
      <c r="C4" s="1" t="s">
        <v>1</v>
      </c>
      <c r="D4" s="1"/>
      <c r="E4" s="1"/>
      <c r="F4" s="1"/>
      <c r="G4" s="19">
        <v>37000</v>
      </c>
      <c r="H4" s="19"/>
      <c r="I4" s="19">
        <f>G4+H4</f>
        <v>37000</v>
      </c>
      <c r="J4" s="20"/>
      <c r="K4" s="19">
        <v>37000</v>
      </c>
      <c r="M4" s="35">
        <v>37000</v>
      </c>
      <c r="N4" s="35"/>
      <c r="O4" s="35">
        <f>M4+N4</f>
        <v>37000</v>
      </c>
    </row>
    <row r="5" spans="1:15" ht="14.25">
      <c r="A5" s="1"/>
      <c r="B5" s="1" t="s">
        <v>2</v>
      </c>
      <c r="C5" s="1"/>
      <c r="D5" s="1"/>
      <c r="E5" s="1"/>
      <c r="F5" s="1"/>
      <c r="G5" s="13">
        <f>ROUND(SUM(G3:G4),5)</f>
        <v>37000</v>
      </c>
      <c r="H5" s="13">
        <v>0</v>
      </c>
      <c r="I5" s="14">
        <f aca="true" t="shared" si="0" ref="I5:I73">G5+H5</f>
        <v>37000</v>
      </c>
      <c r="J5" s="13"/>
      <c r="K5" s="13">
        <f>ROUND(SUM(K3:K4),5)</f>
        <v>37000</v>
      </c>
      <c r="M5" s="30">
        <f>SUM(M4)</f>
        <v>37000</v>
      </c>
      <c r="N5" s="30">
        <v>0</v>
      </c>
      <c r="O5" s="30">
        <f>M5+N5</f>
        <v>37000</v>
      </c>
    </row>
    <row r="6" spans="1:15" ht="28.5" customHeight="1">
      <c r="A6" s="1"/>
      <c r="B6" s="1" t="s">
        <v>3</v>
      </c>
      <c r="C6" s="1"/>
      <c r="D6" s="1"/>
      <c r="E6" s="1"/>
      <c r="F6" s="1"/>
      <c r="G6" s="13"/>
      <c r="H6" s="13"/>
      <c r="I6" s="14"/>
      <c r="J6" s="13"/>
      <c r="K6" s="13"/>
      <c r="M6" s="30"/>
      <c r="N6" s="30"/>
      <c r="O6" s="30"/>
    </row>
    <row r="7" spans="1:15" ht="14.25">
      <c r="A7" s="1"/>
      <c r="B7" s="1"/>
      <c r="C7" s="1" t="s">
        <v>4</v>
      </c>
      <c r="D7" s="1"/>
      <c r="E7" s="1"/>
      <c r="F7" s="1"/>
      <c r="G7" s="13"/>
      <c r="H7" s="13"/>
      <c r="I7" s="14"/>
      <c r="J7" s="13"/>
      <c r="K7" s="13"/>
      <c r="M7" s="30"/>
      <c r="N7" s="30"/>
      <c r="O7" s="30"/>
    </row>
    <row r="8" spans="1:15" ht="14.25">
      <c r="A8" s="1"/>
      <c r="B8" s="1"/>
      <c r="C8" s="1"/>
      <c r="D8" s="1" t="s">
        <v>5</v>
      </c>
      <c r="E8" s="1"/>
      <c r="F8" s="1"/>
      <c r="G8" s="13"/>
      <c r="H8" s="13"/>
      <c r="I8" s="14"/>
      <c r="J8" s="13"/>
      <c r="K8" s="13"/>
      <c r="M8" s="30"/>
      <c r="N8" s="30"/>
      <c r="O8" s="30"/>
    </row>
    <row r="9" spans="1:15" ht="14.25">
      <c r="A9" s="1"/>
      <c r="B9" s="1"/>
      <c r="C9" s="1"/>
      <c r="D9" s="1"/>
      <c r="E9" s="1" t="s">
        <v>6</v>
      </c>
      <c r="F9" s="1"/>
      <c r="G9" s="13">
        <v>4200</v>
      </c>
      <c r="H9" s="13"/>
      <c r="I9" s="14">
        <f t="shared" si="0"/>
        <v>4200</v>
      </c>
      <c r="J9" s="13"/>
      <c r="K9" s="13">
        <v>4200</v>
      </c>
      <c r="M9" s="30">
        <v>7800</v>
      </c>
      <c r="N9" s="30"/>
      <c r="O9" s="30">
        <f aca="true" t="shared" si="1" ref="O9:O72">M9+N9</f>
        <v>7800</v>
      </c>
    </row>
    <row r="10" spans="1:15" ht="15" thickBot="1">
      <c r="A10" s="1"/>
      <c r="B10" s="1"/>
      <c r="C10" s="1"/>
      <c r="D10" s="1"/>
      <c r="E10" s="1" t="s">
        <v>7</v>
      </c>
      <c r="F10" s="1"/>
      <c r="G10" s="12">
        <v>0</v>
      </c>
      <c r="H10" s="12"/>
      <c r="I10" s="12">
        <f t="shared" si="0"/>
        <v>0</v>
      </c>
      <c r="J10" s="13"/>
      <c r="K10" s="12">
        <v>400</v>
      </c>
      <c r="M10" s="29"/>
      <c r="N10" s="29"/>
      <c r="O10" s="29"/>
    </row>
    <row r="11" spans="1:15" ht="14.25">
      <c r="A11" s="1"/>
      <c r="B11" s="1"/>
      <c r="C11" s="1"/>
      <c r="D11" s="1" t="s">
        <v>8</v>
      </c>
      <c r="E11" s="1"/>
      <c r="F11" s="1"/>
      <c r="G11" s="13">
        <f>ROUND(SUM(G8:G10),5)</f>
        <v>4200</v>
      </c>
      <c r="H11" s="13">
        <v>0</v>
      </c>
      <c r="I11" s="14">
        <f t="shared" si="0"/>
        <v>4200</v>
      </c>
      <c r="J11" s="13"/>
      <c r="K11" s="13">
        <f>ROUND(SUM(K8:K10),5)</f>
        <v>4600</v>
      </c>
      <c r="M11" s="30">
        <f>SUM(M9:M10)</f>
        <v>7800</v>
      </c>
      <c r="N11" s="30">
        <v>0</v>
      </c>
      <c r="O11" s="30">
        <f t="shared" si="1"/>
        <v>7800</v>
      </c>
    </row>
    <row r="12" spans="1:15" ht="28.5" customHeight="1">
      <c r="A12" s="1"/>
      <c r="B12" s="1"/>
      <c r="C12" s="1"/>
      <c r="D12" s="1" t="s">
        <v>9</v>
      </c>
      <c r="E12" s="1"/>
      <c r="F12" s="1"/>
      <c r="G12" s="13"/>
      <c r="H12" s="13"/>
      <c r="I12" s="14"/>
      <c r="J12" s="13"/>
      <c r="K12" s="13"/>
      <c r="M12" s="30"/>
      <c r="N12" s="30"/>
      <c r="O12" s="30"/>
    </row>
    <row r="13" spans="1:15" ht="14.25">
      <c r="A13" s="1"/>
      <c r="B13" s="1"/>
      <c r="C13" s="1"/>
      <c r="D13" s="1"/>
      <c r="E13" s="1" t="s">
        <v>10</v>
      </c>
      <c r="F13" s="1"/>
      <c r="G13" s="13">
        <v>250.63</v>
      </c>
      <c r="H13" s="13"/>
      <c r="I13" s="14">
        <f t="shared" si="0"/>
        <v>250.63</v>
      </c>
      <c r="J13" s="13"/>
      <c r="K13" s="13">
        <v>256</v>
      </c>
      <c r="M13" s="30"/>
      <c r="N13" s="30"/>
      <c r="O13" s="30">
        <f t="shared" si="1"/>
        <v>0</v>
      </c>
    </row>
    <row r="14" spans="1:15" ht="14.25">
      <c r="A14" s="1"/>
      <c r="B14" s="1"/>
      <c r="C14" s="1"/>
      <c r="D14" s="1"/>
      <c r="E14" s="1" t="s">
        <v>11</v>
      </c>
      <c r="F14" s="1"/>
      <c r="G14" s="13">
        <v>313.41</v>
      </c>
      <c r="H14" s="13"/>
      <c r="I14" s="14">
        <f t="shared" si="0"/>
        <v>313.41</v>
      </c>
      <c r="J14" s="13"/>
      <c r="K14" s="13">
        <v>313.41</v>
      </c>
      <c r="M14" s="30"/>
      <c r="N14" s="30"/>
      <c r="O14" s="30">
        <f t="shared" si="1"/>
        <v>0</v>
      </c>
    </row>
    <row r="15" spans="1:15" ht="14.25">
      <c r="A15" s="1"/>
      <c r="B15" s="1"/>
      <c r="C15" s="1"/>
      <c r="D15" s="1"/>
      <c r="E15" s="1" t="s">
        <v>12</v>
      </c>
      <c r="F15" s="1"/>
      <c r="G15" s="13">
        <v>293.99</v>
      </c>
      <c r="H15" s="13"/>
      <c r="I15" s="14">
        <f t="shared" si="0"/>
        <v>293.99</v>
      </c>
      <c r="J15" s="13"/>
      <c r="K15" s="13">
        <v>294</v>
      </c>
      <c r="M15" s="30"/>
      <c r="N15" s="30"/>
      <c r="O15" s="30">
        <f t="shared" si="1"/>
        <v>0</v>
      </c>
    </row>
    <row r="16" spans="1:15" ht="14.25">
      <c r="A16" s="1"/>
      <c r="B16" s="1"/>
      <c r="C16" s="1"/>
      <c r="D16" s="1"/>
      <c r="E16" s="1" t="s">
        <v>13</v>
      </c>
      <c r="G16" s="13"/>
      <c r="H16" s="13"/>
      <c r="I16" s="14"/>
      <c r="J16" s="13"/>
      <c r="K16" s="13"/>
      <c r="M16" s="30"/>
      <c r="N16" s="30"/>
      <c r="O16" s="30">
        <f t="shared" si="1"/>
        <v>0</v>
      </c>
    </row>
    <row r="17" spans="1:15" ht="14.25">
      <c r="A17" s="1"/>
      <c r="B17" s="1"/>
      <c r="C17" s="1"/>
      <c r="D17" s="1"/>
      <c r="E17" s="1"/>
      <c r="F17" s="1" t="s">
        <v>14</v>
      </c>
      <c r="G17" s="13">
        <v>0</v>
      </c>
      <c r="H17" s="13">
        <v>2220.64</v>
      </c>
      <c r="I17" s="14">
        <f t="shared" si="0"/>
        <v>2220.64</v>
      </c>
      <c r="J17" s="13"/>
      <c r="K17" s="13">
        <v>126.28</v>
      </c>
      <c r="M17" s="30"/>
      <c r="N17" s="30"/>
      <c r="O17" s="30">
        <f t="shared" si="1"/>
        <v>0</v>
      </c>
    </row>
    <row r="18" spans="1:15" ht="14.25">
      <c r="A18" s="1"/>
      <c r="B18" s="1"/>
      <c r="C18" s="1"/>
      <c r="D18" s="1"/>
      <c r="E18" s="1"/>
      <c r="F18" s="1" t="s">
        <v>15</v>
      </c>
      <c r="G18" s="13">
        <v>200</v>
      </c>
      <c r="H18" s="13"/>
      <c r="I18" s="14">
        <f t="shared" si="0"/>
        <v>200</v>
      </c>
      <c r="J18" s="13"/>
      <c r="K18" s="13">
        <v>200</v>
      </c>
      <c r="M18" s="30"/>
      <c r="N18" s="30"/>
      <c r="O18" s="30">
        <f t="shared" si="1"/>
        <v>0</v>
      </c>
    </row>
    <row r="19" spans="1:15" ht="14.25">
      <c r="A19" s="1"/>
      <c r="B19" s="1"/>
      <c r="C19" s="1"/>
      <c r="D19" s="1"/>
      <c r="E19" s="1"/>
      <c r="F19" s="1" t="s">
        <v>16</v>
      </c>
      <c r="G19" s="13">
        <v>200</v>
      </c>
      <c r="H19" s="13"/>
      <c r="I19" s="14">
        <f t="shared" si="0"/>
        <v>200</v>
      </c>
      <c r="J19" s="13"/>
      <c r="K19" s="13">
        <v>200</v>
      </c>
      <c r="M19" s="30"/>
      <c r="N19" s="30"/>
      <c r="O19" s="30">
        <f t="shared" si="1"/>
        <v>0</v>
      </c>
    </row>
    <row r="20" spans="1:15" ht="15" thickBot="1">
      <c r="A20" s="1"/>
      <c r="B20" s="1"/>
      <c r="C20" s="1"/>
      <c r="D20" s="1"/>
      <c r="E20" s="1"/>
      <c r="F20" s="1" t="s">
        <v>95</v>
      </c>
      <c r="G20" s="12">
        <v>0</v>
      </c>
      <c r="H20" s="12"/>
      <c r="I20" s="12">
        <f t="shared" si="0"/>
        <v>0</v>
      </c>
      <c r="J20" s="13"/>
      <c r="K20" s="12">
        <v>0</v>
      </c>
      <c r="M20" s="29">
        <v>500</v>
      </c>
      <c r="N20" s="29"/>
      <c r="O20" s="29">
        <f t="shared" si="1"/>
        <v>500</v>
      </c>
    </row>
    <row r="21" spans="1:15" ht="14.25">
      <c r="A21" s="1"/>
      <c r="B21" s="1"/>
      <c r="C21" s="1"/>
      <c r="D21" s="1"/>
      <c r="E21" s="1" t="s">
        <v>17</v>
      </c>
      <c r="F21" s="1"/>
      <c r="G21" s="13">
        <f>ROUND(SUM(G17:G19),5)</f>
        <v>400</v>
      </c>
      <c r="H21" s="13">
        <f>SUM(H17:H20)</f>
        <v>2220.64</v>
      </c>
      <c r="I21" s="14">
        <f t="shared" si="0"/>
        <v>2620.64</v>
      </c>
      <c r="J21" s="13"/>
      <c r="K21" s="13">
        <f>ROUND(SUM(K17:K19),5)</f>
        <v>526.28</v>
      </c>
      <c r="M21" s="30">
        <f>M17+M18+M19+M20</f>
        <v>500</v>
      </c>
      <c r="N21" s="30">
        <v>0</v>
      </c>
      <c r="O21" s="30">
        <f t="shared" si="1"/>
        <v>500</v>
      </c>
    </row>
    <row r="22" spans="1:15" ht="28.5" customHeight="1">
      <c r="A22" s="1"/>
      <c r="B22" s="1"/>
      <c r="C22" s="1"/>
      <c r="D22" s="1"/>
      <c r="E22" s="1" t="s">
        <v>18</v>
      </c>
      <c r="F22" s="1"/>
      <c r="G22" s="13">
        <v>98.23</v>
      </c>
      <c r="H22" s="13"/>
      <c r="I22" s="14">
        <f t="shared" si="0"/>
        <v>98.23</v>
      </c>
      <c r="J22" s="13"/>
      <c r="K22" s="13">
        <v>100</v>
      </c>
      <c r="M22" s="30">
        <v>200</v>
      </c>
      <c r="N22" s="30"/>
      <c r="O22" s="30">
        <f t="shared" si="1"/>
        <v>200</v>
      </c>
    </row>
    <row r="23" spans="1:15" ht="14.25">
      <c r="A23" s="1"/>
      <c r="B23" s="1"/>
      <c r="C23" s="1"/>
      <c r="D23" s="1"/>
      <c r="E23" s="1" t="s">
        <v>19</v>
      </c>
      <c r="F23" s="1"/>
      <c r="G23" s="13">
        <v>0</v>
      </c>
      <c r="H23" s="13"/>
      <c r="I23" s="14">
        <f t="shared" si="0"/>
        <v>0</v>
      </c>
      <c r="J23" s="13"/>
      <c r="K23" s="13">
        <v>50</v>
      </c>
      <c r="M23" s="30"/>
      <c r="N23" s="30">
        <v>250</v>
      </c>
      <c r="O23" s="30">
        <f t="shared" si="1"/>
        <v>250</v>
      </c>
    </row>
    <row r="24" spans="1:15" ht="14.25">
      <c r="A24" s="1"/>
      <c r="B24" s="1"/>
      <c r="C24" s="1"/>
      <c r="D24" s="1"/>
      <c r="E24" s="1" t="s">
        <v>20</v>
      </c>
      <c r="F24" s="1"/>
      <c r="G24" s="13">
        <v>344.15</v>
      </c>
      <c r="H24" s="13"/>
      <c r="I24" s="14">
        <f t="shared" si="0"/>
        <v>344.15</v>
      </c>
      <c r="J24" s="13"/>
      <c r="K24" s="13">
        <v>350</v>
      </c>
      <c r="M24" s="30">
        <v>350</v>
      </c>
      <c r="N24" s="30"/>
      <c r="O24" s="30">
        <f t="shared" si="1"/>
        <v>350</v>
      </c>
    </row>
    <row r="25" spans="1:15" ht="14.25">
      <c r="A25" s="1"/>
      <c r="B25" s="1"/>
      <c r="C25" s="1"/>
      <c r="D25" s="1"/>
      <c r="E25" s="1" t="s">
        <v>21</v>
      </c>
      <c r="F25" s="1"/>
      <c r="G25" s="13">
        <v>189.36</v>
      </c>
      <c r="H25" s="13">
        <v>45</v>
      </c>
      <c r="I25" s="14">
        <f t="shared" si="0"/>
        <v>234.36</v>
      </c>
      <c r="J25" s="13"/>
      <c r="K25" s="13">
        <v>300</v>
      </c>
      <c r="M25" s="30">
        <v>300</v>
      </c>
      <c r="N25" s="30"/>
      <c r="O25" s="30">
        <f t="shared" si="1"/>
        <v>300</v>
      </c>
    </row>
    <row r="26" spans="1:15" ht="14.25">
      <c r="A26" s="1"/>
      <c r="B26" s="1"/>
      <c r="C26" s="1"/>
      <c r="D26" s="1"/>
      <c r="E26" s="1" t="s">
        <v>22</v>
      </c>
      <c r="F26" s="1"/>
      <c r="G26" s="13">
        <v>0</v>
      </c>
      <c r="H26" s="13">
        <f>144.97+226.18+564.62</f>
        <v>935.77</v>
      </c>
      <c r="I26" s="14">
        <f t="shared" si="0"/>
        <v>935.77</v>
      </c>
      <c r="J26" s="13"/>
      <c r="K26" s="13">
        <v>1500</v>
      </c>
      <c r="M26" s="30"/>
      <c r="N26" s="30">
        <v>300</v>
      </c>
      <c r="O26" s="30">
        <f t="shared" si="1"/>
        <v>300</v>
      </c>
    </row>
    <row r="27" spans="1:15" ht="14.25">
      <c r="A27" s="1"/>
      <c r="B27" s="1"/>
      <c r="C27" s="1"/>
      <c r="D27" s="1"/>
      <c r="E27" s="1" t="s">
        <v>23</v>
      </c>
      <c r="F27" s="1"/>
      <c r="G27" s="13">
        <v>128</v>
      </c>
      <c r="H27" s="13"/>
      <c r="I27" s="14">
        <f t="shared" si="0"/>
        <v>128</v>
      </c>
      <c r="J27" s="13"/>
      <c r="K27" s="13">
        <v>128</v>
      </c>
      <c r="M27" s="30">
        <v>135</v>
      </c>
      <c r="N27" s="30"/>
      <c r="O27" s="30">
        <f t="shared" si="1"/>
        <v>135</v>
      </c>
    </row>
    <row r="28" spans="1:15" ht="14.25">
      <c r="A28" s="1"/>
      <c r="B28" s="1"/>
      <c r="C28" s="1"/>
      <c r="D28" s="1"/>
      <c r="E28" s="1" t="s">
        <v>24</v>
      </c>
      <c r="F28" s="1"/>
      <c r="G28" s="13">
        <v>70.89</v>
      </c>
      <c r="H28" s="13"/>
      <c r="I28" s="14">
        <f t="shared" si="0"/>
        <v>70.89</v>
      </c>
      <c r="J28" s="13"/>
      <c r="K28" s="13">
        <v>200</v>
      </c>
      <c r="M28" s="30">
        <v>200</v>
      </c>
      <c r="N28" s="30"/>
      <c r="O28" s="30">
        <f t="shared" si="1"/>
        <v>200</v>
      </c>
    </row>
    <row r="29" spans="1:15" ht="14.25">
      <c r="A29" s="1"/>
      <c r="B29" s="1"/>
      <c r="C29" s="1"/>
      <c r="D29" s="1"/>
      <c r="E29" s="1" t="s">
        <v>25</v>
      </c>
      <c r="F29" s="1"/>
      <c r="G29" s="13">
        <v>60</v>
      </c>
      <c r="H29" s="13"/>
      <c r="I29" s="14">
        <f t="shared" si="0"/>
        <v>60</v>
      </c>
      <c r="J29" s="13"/>
      <c r="K29" s="13">
        <v>60</v>
      </c>
      <c r="M29" s="30">
        <v>65</v>
      </c>
      <c r="N29" s="30"/>
      <c r="O29" s="30">
        <f t="shared" si="1"/>
        <v>65</v>
      </c>
    </row>
    <row r="30" spans="1:15" ht="15" thickBot="1">
      <c r="A30" s="1"/>
      <c r="B30" s="1"/>
      <c r="C30" s="1"/>
      <c r="D30" s="1"/>
      <c r="E30" s="1" t="s">
        <v>26</v>
      </c>
      <c r="F30" s="1"/>
      <c r="G30" s="12">
        <v>18.4</v>
      </c>
      <c r="H30" s="12"/>
      <c r="I30" s="12">
        <f t="shared" si="0"/>
        <v>18.4</v>
      </c>
      <c r="J30" s="13"/>
      <c r="K30" s="12">
        <v>20</v>
      </c>
      <c r="M30" s="29">
        <v>0</v>
      </c>
      <c r="N30" s="29"/>
      <c r="O30" s="29">
        <f t="shared" si="1"/>
        <v>0</v>
      </c>
    </row>
    <row r="31" spans="1:15" ht="14.25">
      <c r="A31" s="1"/>
      <c r="B31" s="1"/>
      <c r="C31" s="1"/>
      <c r="D31" s="1" t="s">
        <v>27</v>
      </c>
      <c r="E31" s="1"/>
      <c r="F31" s="1"/>
      <c r="G31" s="13">
        <f>ROUND(SUM(G12:G15)+SUM(G21:G30),5)</f>
        <v>2167.06</v>
      </c>
      <c r="H31" s="13">
        <f>SUM(H13:H30)-H21</f>
        <v>3201.4099999999994</v>
      </c>
      <c r="I31" s="14">
        <f t="shared" si="0"/>
        <v>5368.469999999999</v>
      </c>
      <c r="J31" s="13"/>
      <c r="K31" s="13">
        <f>ROUND(SUM(K12:K15)+SUM(K21:K30),5)</f>
        <v>4097.69</v>
      </c>
      <c r="M31" s="30">
        <f>SUM(M13:M30)-M21</f>
        <v>1750</v>
      </c>
      <c r="N31" s="30">
        <f>SUM(N13:N30)-N21</f>
        <v>550</v>
      </c>
      <c r="O31" s="30">
        <f t="shared" si="1"/>
        <v>2300</v>
      </c>
    </row>
    <row r="32" spans="1:15" ht="28.5" customHeight="1" thickBot="1">
      <c r="A32" s="1"/>
      <c r="B32" s="1"/>
      <c r="C32" s="1"/>
      <c r="D32" s="1" t="s">
        <v>28</v>
      </c>
      <c r="E32" s="1"/>
      <c r="F32" s="1"/>
      <c r="G32" s="12">
        <v>2587.2</v>
      </c>
      <c r="H32" s="12">
        <f>231+207.9</f>
        <v>438.9</v>
      </c>
      <c r="I32" s="12">
        <f t="shared" si="0"/>
        <v>3026.1</v>
      </c>
      <c r="J32" s="13"/>
      <c r="K32" s="12">
        <v>2902.4</v>
      </c>
      <c r="M32" s="29">
        <v>3000</v>
      </c>
      <c r="N32" s="29"/>
      <c r="O32" s="29">
        <f t="shared" si="1"/>
        <v>3000</v>
      </c>
    </row>
    <row r="33" spans="1:15" ht="14.25">
      <c r="A33" s="1"/>
      <c r="B33" s="1"/>
      <c r="C33" s="1" t="s">
        <v>29</v>
      </c>
      <c r="D33" s="1"/>
      <c r="E33" s="1"/>
      <c r="F33" s="1"/>
      <c r="G33" s="13">
        <f>ROUND(G7+G11+SUM(G31:G32),5)</f>
        <v>8954.26</v>
      </c>
      <c r="H33" s="13">
        <f>ROUND(H7+H11+SUM(H31:H32),5)</f>
        <v>3640.31</v>
      </c>
      <c r="I33" s="14">
        <f t="shared" si="0"/>
        <v>12594.57</v>
      </c>
      <c r="J33" s="13"/>
      <c r="K33" s="13">
        <f>ROUND(K7+K11+SUM(K31:K32),5)</f>
        <v>11600.09</v>
      </c>
      <c r="M33" s="30">
        <f>M32+M31+M11</f>
        <v>12550</v>
      </c>
      <c r="N33" s="30">
        <f>N32+N31+N11</f>
        <v>550</v>
      </c>
      <c r="O33" s="30">
        <f t="shared" si="1"/>
        <v>13100</v>
      </c>
    </row>
    <row r="34" spans="1:15" ht="28.5" customHeight="1">
      <c r="A34" s="1"/>
      <c r="B34" s="1"/>
      <c r="C34" s="1" t="s">
        <v>30</v>
      </c>
      <c r="D34" s="1"/>
      <c r="E34" s="1"/>
      <c r="F34" s="1"/>
      <c r="G34" s="13"/>
      <c r="H34" s="13"/>
      <c r="I34" s="14"/>
      <c r="J34" s="13"/>
      <c r="K34" s="13"/>
      <c r="M34" s="30"/>
      <c r="N34" s="30"/>
      <c r="O34" s="30"/>
    </row>
    <row r="35" spans="1:15" ht="14.25">
      <c r="A35" s="1"/>
      <c r="B35" s="1"/>
      <c r="C35" s="1"/>
      <c r="D35" s="1" t="s">
        <v>31</v>
      </c>
      <c r="E35" s="1"/>
      <c r="F35" s="1"/>
      <c r="G35" s="13"/>
      <c r="H35" s="13"/>
      <c r="I35" s="14"/>
      <c r="J35" s="13"/>
      <c r="K35" s="13"/>
      <c r="M35" s="30"/>
      <c r="N35" s="30"/>
      <c r="O35" s="30"/>
    </row>
    <row r="36" spans="1:15" ht="14.25">
      <c r="A36" s="1"/>
      <c r="B36" s="1"/>
      <c r="C36" s="1"/>
      <c r="D36" s="1"/>
      <c r="E36" s="1" t="s">
        <v>32</v>
      </c>
      <c r="F36" s="1"/>
      <c r="G36" s="13">
        <v>50</v>
      </c>
      <c r="H36" s="13"/>
      <c r="I36" s="14">
        <f t="shared" si="0"/>
        <v>50</v>
      </c>
      <c r="J36" s="13"/>
      <c r="K36" s="13">
        <v>400</v>
      </c>
      <c r="M36" s="30"/>
      <c r="N36" s="30"/>
      <c r="O36" s="30">
        <f t="shared" si="1"/>
        <v>0</v>
      </c>
    </row>
    <row r="37" spans="1:15" ht="14.25">
      <c r="A37" s="1"/>
      <c r="B37" s="1"/>
      <c r="C37" s="1"/>
      <c r="D37" s="1"/>
      <c r="E37" s="1" t="s">
        <v>96</v>
      </c>
      <c r="F37" s="1"/>
      <c r="G37" s="13">
        <v>0</v>
      </c>
      <c r="H37" s="13"/>
      <c r="I37" s="14">
        <v>0</v>
      </c>
      <c r="J37" s="13"/>
      <c r="K37" s="13">
        <v>0</v>
      </c>
      <c r="M37" s="30">
        <v>200</v>
      </c>
      <c r="N37" s="30"/>
      <c r="O37" s="30">
        <f t="shared" si="1"/>
        <v>200</v>
      </c>
    </row>
    <row r="38" spans="1:15" ht="14.25">
      <c r="A38" s="1"/>
      <c r="B38" s="1"/>
      <c r="C38" s="1"/>
      <c r="D38" s="1"/>
      <c r="E38" s="1" t="s">
        <v>33</v>
      </c>
      <c r="F38" s="1"/>
      <c r="G38" s="13">
        <v>0</v>
      </c>
      <c r="H38" s="13"/>
      <c r="I38" s="14">
        <f t="shared" si="0"/>
        <v>0</v>
      </c>
      <c r="J38" s="13"/>
      <c r="K38" s="13">
        <v>75</v>
      </c>
      <c r="M38" s="30">
        <v>200</v>
      </c>
      <c r="N38" s="30"/>
      <c r="O38" s="30">
        <f t="shared" si="1"/>
        <v>200</v>
      </c>
    </row>
    <row r="39" spans="1:15" ht="14.25">
      <c r="A39" s="1"/>
      <c r="B39" s="1"/>
      <c r="C39" s="1"/>
      <c r="D39" s="1"/>
      <c r="E39" s="1" t="s">
        <v>97</v>
      </c>
      <c r="F39" s="1"/>
      <c r="G39" s="13">
        <v>0</v>
      </c>
      <c r="H39" s="13"/>
      <c r="I39" s="14">
        <v>0</v>
      </c>
      <c r="J39" s="13"/>
      <c r="K39" s="13">
        <v>0</v>
      </c>
      <c r="M39" s="30">
        <v>1500</v>
      </c>
      <c r="N39" s="30"/>
      <c r="O39" s="30">
        <f t="shared" si="1"/>
        <v>1500</v>
      </c>
    </row>
    <row r="40" spans="1:15" ht="14.25">
      <c r="A40" s="1"/>
      <c r="B40" s="1"/>
      <c r="C40" s="1"/>
      <c r="D40" s="1"/>
      <c r="E40" s="1" t="s">
        <v>34</v>
      </c>
      <c r="F40" s="1"/>
      <c r="G40" s="13">
        <v>209.15</v>
      </c>
      <c r="H40" s="13">
        <v>439</v>
      </c>
      <c r="I40" s="14">
        <f t="shared" si="0"/>
        <v>648.15</v>
      </c>
      <c r="J40" s="13"/>
      <c r="K40" s="13">
        <v>709.15</v>
      </c>
      <c r="M40" s="30">
        <v>100</v>
      </c>
      <c r="N40" s="30"/>
      <c r="O40" s="30">
        <f t="shared" si="1"/>
        <v>100</v>
      </c>
    </row>
    <row r="41" spans="1:15" ht="14.25">
      <c r="A41" s="1"/>
      <c r="B41" s="1"/>
      <c r="C41" s="1"/>
      <c r="D41" s="1"/>
      <c r="E41" s="1" t="s">
        <v>35</v>
      </c>
      <c r="F41" s="1"/>
      <c r="G41" s="13">
        <v>42.61</v>
      </c>
      <c r="H41" s="13"/>
      <c r="I41" s="14">
        <f t="shared" si="0"/>
        <v>42.61</v>
      </c>
      <c r="J41" s="13"/>
      <c r="K41" s="13">
        <v>115</v>
      </c>
      <c r="M41" s="30"/>
      <c r="N41" s="30"/>
      <c r="O41" s="30">
        <f t="shared" si="1"/>
        <v>0</v>
      </c>
    </row>
    <row r="42" spans="1:15" ht="14.25">
      <c r="A42" s="1"/>
      <c r="B42" s="1"/>
      <c r="C42" s="1"/>
      <c r="D42" s="1"/>
      <c r="E42" s="1" t="s">
        <v>36</v>
      </c>
      <c r="F42" s="1"/>
      <c r="G42" s="13">
        <v>0</v>
      </c>
      <c r="H42" s="13"/>
      <c r="I42" s="14">
        <f t="shared" si="0"/>
        <v>0</v>
      </c>
      <c r="J42" s="13"/>
      <c r="K42" s="13">
        <v>223.92</v>
      </c>
      <c r="M42" s="30"/>
      <c r="N42" s="30"/>
      <c r="O42" s="30">
        <f t="shared" si="1"/>
        <v>0</v>
      </c>
    </row>
    <row r="43" spans="1:15" ht="14.25">
      <c r="A43" s="1"/>
      <c r="B43" s="1"/>
      <c r="C43" s="1"/>
      <c r="D43" s="1"/>
      <c r="E43" s="1" t="s">
        <v>37</v>
      </c>
      <c r="F43" s="1"/>
      <c r="G43" s="13">
        <v>119.89</v>
      </c>
      <c r="H43" s="13"/>
      <c r="I43" s="14">
        <f t="shared" si="0"/>
        <v>119.89</v>
      </c>
      <c r="J43" s="13"/>
      <c r="K43" s="13">
        <v>150</v>
      </c>
      <c r="M43" s="30">
        <v>100</v>
      </c>
      <c r="N43" s="30"/>
      <c r="O43" s="30">
        <f t="shared" si="1"/>
        <v>100</v>
      </c>
    </row>
    <row r="44" spans="1:15" ht="15" thickBot="1">
      <c r="A44" s="1"/>
      <c r="B44" s="1"/>
      <c r="C44" s="1"/>
      <c r="D44" s="1"/>
      <c r="E44" s="1" t="s">
        <v>38</v>
      </c>
      <c r="F44" s="1"/>
      <c r="G44" s="12">
        <v>432.73</v>
      </c>
      <c r="H44" s="12"/>
      <c r="I44" s="12">
        <f t="shared" si="0"/>
        <v>432.73</v>
      </c>
      <c r="J44" s="13"/>
      <c r="K44" s="12">
        <v>438.48</v>
      </c>
      <c r="M44" s="29"/>
      <c r="N44" s="29"/>
      <c r="O44" s="29">
        <f t="shared" si="1"/>
        <v>0</v>
      </c>
    </row>
    <row r="45" spans="1:15" ht="14.25">
      <c r="A45" s="1"/>
      <c r="B45" s="1"/>
      <c r="C45" s="1"/>
      <c r="D45" s="1" t="s">
        <v>39</v>
      </c>
      <c r="E45" s="1"/>
      <c r="F45" s="1"/>
      <c r="G45" s="13">
        <f>ROUND(SUM(G35:G44),5)</f>
        <v>854.38</v>
      </c>
      <c r="H45" s="13">
        <f>ROUND(SUM(H35:H44),5)</f>
        <v>439</v>
      </c>
      <c r="I45" s="14">
        <f t="shared" si="0"/>
        <v>1293.38</v>
      </c>
      <c r="J45" s="13"/>
      <c r="K45" s="13">
        <f>ROUND(SUM(K35:K44),5)</f>
        <v>2111.55</v>
      </c>
      <c r="M45" s="30">
        <f>SUM(M36:M44)</f>
        <v>2100</v>
      </c>
      <c r="N45" s="30">
        <v>0</v>
      </c>
      <c r="O45" s="30">
        <f t="shared" si="1"/>
        <v>2100</v>
      </c>
    </row>
    <row r="46" spans="1:15" ht="28.5" customHeight="1">
      <c r="A46" s="1"/>
      <c r="B46" s="1"/>
      <c r="C46" s="1"/>
      <c r="D46" s="1" t="s">
        <v>40</v>
      </c>
      <c r="E46" s="1"/>
      <c r="F46" s="1"/>
      <c r="G46" s="13"/>
      <c r="H46" s="13"/>
      <c r="I46" s="14"/>
      <c r="J46" s="13"/>
      <c r="K46" s="13"/>
      <c r="M46" s="30"/>
      <c r="N46" s="30"/>
      <c r="O46" s="30"/>
    </row>
    <row r="47" spans="1:15" ht="14.25">
      <c r="A47" s="1"/>
      <c r="B47" s="1"/>
      <c r="C47" s="1"/>
      <c r="D47" s="1"/>
      <c r="E47" s="1" t="s">
        <v>41</v>
      </c>
      <c r="F47" s="1"/>
      <c r="G47" s="13"/>
      <c r="H47" s="13"/>
      <c r="I47" s="14"/>
      <c r="J47" s="13"/>
      <c r="K47" s="13"/>
      <c r="M47" s="30"/>
      <c r="N47" s="30"/>
      <c r="O47" s="30"/>
    </row>
    <row r="48" spans="1:15" ht="14.25">
      <c r="A48" s="1"/>
      <c r="B48" s="1"/>
      <c r="C48" s="1"/>
      <c r="D48" s="1"/>
      <c r="E48" s="1"/>
      <c r="F48" s="1" t="s">
        <v>42</v>
      </c>
      <c r="G48" s="13">
        <v>40.03</v>
      </c>
      <c r="H48" s="13"/>
      <c r="I48" s="14">
        <f t="shared" si="0"/>
        <v>40.03</v>
      </c>
      <c r="J48" s="13"/>
      <c r="K48" s="13">
        <v>50</v>
      </c>
      <c r="M48" s="30"/>
      <c r="N48" s="30"/>
      <c r="O48" s="30"/>
    </row>
    <row r="49" spans="1:15" ht="14.25">
      <c r="A49" s="1"/>
      <c r="B49" s="1"/>
      <c r="C49" s="1"/>
      <c r="D49" s="1"/>
      <c r="E49" s="1"/>
      <c r="F49" s="1" t="s">
        <v>43</v>
      </c>
      <c r="G49" s="13">
        <v>30.67</v>
      </c>
      <c r="H49" s="13"/>
      <c r="I49" s="14">
        <f t="shared" si="0"/>
        <v>30.67</v>
      </c>
      <c r="J49" s="13"/>
      <c r="K49" s="13">
        <v>70</v>
      </c>
      <c r="M49" s="30"/>
      <c r="N49" s="30"/>
      <c r="O49" s="30"/>
    </row>
    <row r="50" spans="1:15" ht="14.25">
      <c r="A50" s="1"/>
      <c r="B50" s="1"/>
      <c r="C50" s="1"/>
      <c r="D50" s="1"/>
      <c r="E50" s="1"/>
      <c r="F50" s="1" t="s">
        <v>44</v>
      </c>
      <c r="G50" s="13">
        <v>69.49</v>
      </c>
      <c r="H50" s="13"/>
      <c r="I50" s="14">
        <f t="shared" si="0"/>
        <v>69.49</v>
      </c>
      <c r="J50" s="13"/>
      <c r="K50" s="13">
        <v>200</v>
      </c>
      <c r="M50" s="30"/>
      <c r="N50" s="30"/>
      <c r="O50" s="30"/>
    </row>
    <row r="51" spans="1:15" ht="14.25">
      <c r="A51" s="1"/>
      <c r="B51" s="1"/>
      <c r="C51" s="1"/>
      <c r="D51" s="1"/>
      <c r="E51" s="1"/>
      <c r="F51" s="1" t="s">
        <v>45</v>
      </c>
      <c r="G51" s="13">
        <v>225</v>
      </c>
      <c r="H51" s="13"/>
      <c r="I51" s="14">
        <f t="shared" si="0"/>
        <v>225</v>
      </c>
      <c r="J51" s="13"/>
      <c r="K51" s="13">
        <v>225</v>
      </c>
      <c r="M51" s="30"/>
      <c r="N51" s="30"/>
      <c r="O51" s="30"/>
    </row>
    <row r="52" spans="1:15" ht="14.25">
      <c r="A52" s="1"/>
      <c r="B52" s="1"/>
      <c r="C52" s="1"/>
      <c r="D52" s="1"/>
      <c r="E52" s="1"/>
      <c r="F52" s="1" t="s">
        <v>46</v>
      </c>
      <c r="G52" s="13">
        <v>250</v>
      </c>
      <c r="H52" s="13"/>
      <c r="I52" s="14">
        <f t="shared" si="0"/>
        <v>250</v>
      </c>
      <c r="J52" s="13"/>
      <c r="K52" s="13">
        <v>250</v>
      </c>
      <c r="M52" s="30"/>
      <c r="N52" s="30"/>
      <c r="O52" s="30"/>
    </row>
    <row r="53" spans="1:15" ht="14.25">
      <c r="A53" s="1"/>
      <c r="B53" s="1"/>
      <c r="C53" s="1"/>
      <c r="D53" s="1"/>
      <c r="E53" s="1"/>
      <c r="F53" s="1" t="s">
        <v>47</v>
      </c>
      <c r="G53" s="13">
        <v>446.36</v>
      </c>
      <c r="H53" s="13"/>
      <c r="I53" s="14">
        <f t="shared" si="0"/>
        <v>446.36</v>
      </c>
      <c r="J53" s="13"/>
      <c r="K53" s="13">
        <v>750</v>
      </c>
      <c r="M53" s="30"/>
      <c r="N53" s="30"/>
      <c r="O53" s="30"/>
    </row>
    <row r="54" spans="1:15" ht="14.25">
      <c r="A54" s="1"/>
      <c r="B54" s="1"/>
      <c r="C54" s="1"/>
      <c r="D54" s="1"/>
      <c r="E54" s="1"/>
      <c r="F54" s="1" t="s">
        <v>48</v>
      </c>
      <c r="G54" s="13">
        <v>54.97</v>
      </c>
      <c r="H54" s="13"/>
      <c r="I54" s="14">
        <f t="shared" si="0"/>
        <v>54.97</v>
      </c>
      <c r="J54" s="13"/>
      <c r="K54" s="13">
        <v>250</v>
      </c>
      <c r="M54" s="30"/>
      <c r="N54" s="30"/>
      <c r="O54" s="30"/>
    </row>
    <row r="55" spans="1:15" ht="14.25">
      <c r="A55" s="1"/>
      <c r="B55" s="1"/>
      <c r="C55" s="1"/>
      <c r="D55" s="1"/>
      <c r="E55" s="1"/>
      <c r="F55" s="1" t="s">
        <v>49</v>
      </c>
      <c r="G55" s="13">
        <v>98.17</v>
      </c>
      <c r="H55" s="13"/>
      <c r="I55" s="14">
        <f t="shared" si="0"/>
        <v>98.17</v>
      </c>
      <c r="J55" s="13"/>
      <c r="K55" s="13">
        <v>200</v>
      </c>
      <c r="M55" s="30"/>
      <c r="N55" s="30"/>
      <c r="O55" s="30"/>
    </row>
    <row r="56" spans="1:15" ht="14.25">
      <c r="A56" s="1"/>
      <c r="B56" s="1"/>
      <c r="C56" s="1"/>
      <c r="D56" s="1"/>
      <c r="E56" s="1"/>
      <c r="F56" s="1" t="s">
        <v>50</v>
      </c>
      <c r="G56" s="13">
        <v>498.48</v>
      </c>
      <c r="H56" s="13"/>
      <c r="I56" s="14">
        <f t="shared" si="0"/>
        <v>498.48</v>
      </c>
      <c r="J56" s="13"/>
      <c r="K56" s="13">
        <v>725</v>
      </c>
      <c r="M56" s="30"/>
      <c r="N56" s="30"/>
      <c r="O56" s="30"/>
    </row>
    <row r="57" spans="1:15" ht="14.25">
      <c r="A57" s="1"/>
      <c r="B57" s="1"/>
      <c r="C57" s="1"/>
      <c r="D57" s="1"/>
      <c r="E57" s="1"/>
      <c r="F57" s="1" t="s">
        <v>51</v>
      </c>
      <c r="G57" s="13">
        <v>150.56</v>
      </c>
      <c r="H57" s="13"/>
      <c r="I57" s="14">
        <f t="shared" si="0"/>
        <v>150.56</v>
      </c>
      <c r="J57" s="13"/>
      <c r="K57" s="13">
        <v>175</v>
      </c>
      <c r="M57" s="30"/>
      <c r="N57" s="30"/>
      <c r="O57" s="30"/>
    </row>
    <row r="58" spans="1:15" ht="14.25">
      <c r="A58" s="1"/>
      <c r="B58" s="1"/>
      <c r="C58" s="1"/>
      <c r="D58" s="1"/>
      <c r="E58" s="1"/>
      <c r="F58" s="1" t="s">
        <v>52</v>
      </c>
      <c r="G58" s="13">
        <v>97.67</v>
      </c>
      <c r="H58" s="13"/>
      <c r="I58" s="14">
        <f t="shared" si="0"/>
        <v>97.67</v>
      </c>
      <c r="J58" s="13"/>
      <c r="K58" s="13">
        <v>100</v>
      </c>
      <c r="M58" s="30"/>
      <c r="N58" s="30"/>
      <c r="O58" s="30"/>
    </row>
    <row r="59" spans="1:15" ht="15" thickBot="1">
      <c r="A59" s="1"/>
      <c r="B59" s="1"/>
      <c r="C59" s="1"/>
      <c r="D59" s="1"/>
      <c r="E59" s="1"/>
      <c r="F59" s="1" t="s">
        <v>53</v>
      </c>
      <c r="G59" s="12">
        <v>0</v>
      </c>
      <c r="H59" s="12"/>
      <c r="I59" s="12">
        <f t="shared" si="0"/>
        <v>0</v>
      </c>
      <c r="J59" s="13"/>
      <c r="K59" s="12">
        <v>-1023.63</v>
      </c>
      <c r="M59" s="29"/>
      <c r="N59" s="29"/>
      <c r="O59" s="29"/>
    </row>
    <row r="60" spans="1:15" ht="14.25">
      <c r="A60" s="1"/>
      <c r="B60" s="1"/>
      <c r="C60" s="1"/>
      <c r="D60" s="1"/>
      <c r="E60" s="1" t="s">
        <v>54</v>
      </c>
      <c r="F60" s="1"/>
      <c r="G60" s="13">
        <f>ROUND(SUM(G47:G59),5)</f>
        <v>1961.4</v>
      </c>
      <c r="H60" s="13">
        <v>0</v>
      </c>
      <c r="I60" s="14">
        <f t="shared" si="0"/>
        <v>1961.4</v>
      </c>
      <c r="J60" s="13"/>
      <c r="K60" s="13">
        <f>ROUND(SUM(K47:K59),5)</f>
        <v>1971.37</v>
      </c>
      <c r="M60" s="30"/>
      <c r="N60" s="30">
        <v>3526</v>
      </c>
      <c r="O60" s="30">
        <f t="shared" si="1"/>
        <v>3526</v>
      </c>
    </row>
    <row r="61" spans="1:15" ht="14.25">
      <c r="A61" s="1"/>
      <c r="B61" s="1"/>
      <c r="C61" s="1"/>
      <c r="D61" s="1"/>
      <c r="E61" s="1" t="s">
        <v>98</v>
      </c>
      <c r="F61" s="1"/>
      <c r="G61" s="13">
        <v>0</v>
      </c>
      <c r="H61" s="13"/>
      <c r="I61" s="14">
        <v>0</v>
      </c>
      <c r="J61" s="13"/>
      <c r="K61" s="13">
        <v>0</v>
      </c>
      <c r="M61" s="30">
        <v>750</v>
      </c>
      <c r="N61" s="30"/>
      <c r="O61" s="30">
        <f t="shared" si="1"/>
        <v>750</v>
      </c>
    </row>
    <row r="62" spans="1:15" ht="15" customHeight="1">
      <c r="A62" s="1"/>
      <c r="B62" s="1"/>
      <c r="C62" s="1"/>
      <c r="D62" s="1"/>
      <c r="E62" s="1" t="s">
        <v>55</v>
      </c>
      <c r="F62" s="1"/>
      <c r="G62" s="13">
        <v>297.57</v>
      </c>
      <c r="H62" s="13"/>
      <c r="I62" s="14">
        <f t="shared" si="0"/>
        <v>297.57</v>
      </c>
      <c r="J62" s="13"/>
      <c r="K62" s="13">
        <v>297.57</v>
      </c>
      <c r="M62" s="30">
        <v>300</v>
      </c>
      <c r="N62" s="30"/>
      <c r="O62" s="30">
        <f t="shared" si="1"/>
        <v>300</v>
      </c>
    </row>
    <row r="63" spans="1:15" ht="14.25">
      <c r="A63" s="1"/>
      <c r="B63" s="1"/>
      <c r="C63" s="1"/>
      <c r="D63" s="1"/>
      <c r="E63" s="1" t="s">
        <v>56</v>
      </c>
      <c r="F63" s="1"/>
      <c r="G63" s="13">
        <v>1050.13</v>
      </c>
      <c r="H63" s="13"/>
      <c r="I63" s="14">
        <f t="shared" si="0"/>
        <v>1050.13</v>
      </c>
      <c r="J63" s="13"/>
      <c r="K63" s="13">
        <v>1125.13</v>
      </c>
      <c r="M63" s="30"/>
      <c r="N63" s="30"/>
      <c r="O63" s="30">
        <f t="shared" si="1"/>
        <v>0</v>
      </c>
    </row>
    <row r="64" spans="1:15" ht="14.25">
      <c r="A64" s="1"/>
      <c r="B64" s="1"/>
      <c r="C64" s="1"/>
      <c r="D64" s="1"/>
      <c r="E64" s="1" t="s">
        <v>57</v>
      </c>
      <c r="F64" s="1"/>
      <c r="G64" s="14">
        <v>750</v>
      </c>
      <c r="H64" s="14"/>
      <c r="I64" s="14">
        <f t="shared" si="0"/>
        <v>750</v>
      </c>
      <c r="J64" s="14"/>
      <c r="K64" s="14">
        <v>750</v>
      </c>
      <c r="M64" s="30">
        <v>750</v>
      </c>
      <c r="N64" s="30"/>
      <c r="O64" s="30">
        <f t="shared" si="1"/>
        <v>750</v>
      </c>
    </row>
    <row r="65" spans="1:15" ht="14.25">
      <c r="A65" s="1"/>
      <c r="B65" s="1"/>
      <c r="C65" s="1"/>
      <c r="D65" s="1"/>
      <c r="E65" s="1" t="s">
        <v>99</v>
      </c>
      <c r="F65" s="1"/>
      <c r="G65" s="14"/>
      <c r="H65" s="14"/>
      <c r="I65" s="14"/>
      <c r="J65" s="13"/>
      <c r="K65" s="14"/>
      <c r="M65" s="30">
        <v>450</v>
      </c>
      <c r="N65" s="30"/>
      <c r="O65" s="30">
        <f t="shared" si="1"/>
        <v>450</v>
      </c>
    </row>
    <row r="66" spans="1:15" ht="15" thickBot="1">
      <c r="A66" s="1"/>
      <c r="B66" s="1"/>
      <c r="C66" s="1"/>
      <c r="D66" s="1"/>
      <c r="E66" s="1" t="s">
        <v>100</v>
      </c>
      <c r="F66" s="1"/>
      <c r="G66" s="12"/>
      <c r="H66" s="12"/>
      <c r="I66" s="12"/>
      <c r="J66" s="13"/>
      <c r="K66" s="12"/>
      <c r="M66" s="29">
        <v>450</v>
      </c>
      <c r="N66" s="29"/>
      <c r="O66" s="29">
        <f t="shared" si="1"/>
        <v>450</v>
      </c>
    </row>
    <row r="67" spans="1:15" ht="14.25">
      <c r="A67" s="1"/>
      <c r="B67" s="1"/>
      <c r="C67" s="1"/>
      <c r="D67" s="1" t="s">
        <v>58</v>
      </c>
      <c r="E67" s="1"/>
      <c r="F67" s="1"/>
      <c r="G67" s="13">
        <f>ROUND(SUM(G46:G46)+SUM(G60:G64),5)</f>
        <v>4059.1</v>
      </c>
      <c r="H67" s="13">
        <v>0</v>
      </c>
      <c r="I67" s="14">
        <f t="shared" si="0"/>
        <v>4059.1</v>
      </c>
      <c r="J67" s="13"/>
      <c r="K67" s="13">
        <f>ROUND(SUM(K46:K46)+SUM(K60:K64),5)</f>
        <v>4144.07</v>
      </c>
      <c r="M67" s="30">
        <f>SUM(M60:M66)</f>
        <v>2700</v>
      </c>
      <c r="N67" s="30">
        <f>SUM(N60:N66)</f>
        <v>3526</v>
      </c>
      <c r="O67" s="30">
        <f t="shared" si="1"/>
        <v>6226</v>
      </c>
    </row>
    <row r="68" spans="1:15" ht="28.5" customHeight="1">
      <c r="A68" s="1"/>
      <c r="B68" s="1"/>
      <c r="C68" s="1"/>
      <c r="D68" s="1" t="s">
        <v>59</v>
      </c>
      <c r="E68" s="1"/>
      <c r="F68" s="1"/>
      <c r="G68" s="13">
        <v>244.16</v>
      </c>
      <c r="H68" s="13">
        <v>419.65</v>
      </c>
      <c r="I68" s="14">
        <f t="shared" si="0"/>
        <v>663.81</v>
      </c>
      <c r="J68" s="13"/>
      <c r="K68" s="13">
        <v>750</v>
      </c>
      <c r="M68" s="30">
        <v>2550</v>
      </c>
      <c r="N68" s="30"/>
      <c r="O68" s="30">
        <f t="shared" si="1"/>
        <v>2550</v>
      </c>
    </row>
    <row r="69" spans="1:15" ht="14.25">
      <c r="A69" s="1"/>
      <c r="B69" s="1"/>
      <c r="C69" s="1"/>
      <c r="D69" s="1" t="s">
        <v>60</v>
      </c>
      <c r="E69" s="1"/>
      <c r="F69" s="1"/>
      <c r="G69" s="13"/>
      <c r="H69" s="13"/>
      <c r="I69" s="14">
        <f t="shared" si="0"/>
        <v>0</v>
      </c>
      <c r="J69" s="13"/>
      <c r="K69" s="13"/>
      <c r="M69" s="30"/>
      <c r="N69" s="30"/>
      <c r="O69" s="30">
        <f t="shared" si="1"/>
        <v>0</v>
      </c>
    </row>
    <row r="70" spans="1:15" ht="14.25">
      <c r="A70" s="1"/>
      <c r="B70" s="1"/>
      <c r="C70" s="1"/>
      <c r="D70" s="1"/>
      <c r="E70" s="1" t="s">
        <v>61</v>
      </c>
      <c r="F70" s="1"/>
      <c r="G70" s="13">
        <v>495</v>
      </c>
      <c r="H70" s="13">
        <v>45</v>
      </c>
      <c r="I70" s="14">
        <f t="shared" si="0"/>
        <v>540</v>
      </c>
      <c r="J70" s="13"/>
      <c r="K70" s="13">
        <v>540</v>
      </c>
      <c r="M70" s="30">
        <v>540</v>
      </c>
      <c r="N70" s="31"/>
      <c r="O70" s="30">
        <f t="shared" si="1"/>
        <v>540</v>
      </c>
    </row>
    <row r="71" spans="1:15" ht="15" thickBot="1">
      <c r="A71" s="1"/>
      <c r="B71" s="1"/>
      <c r="C71" s="1"/>
      <c r="D71" s="1"/>
      <c r="E71" s="1" t="s">
        <v>62</v>
      </c>
      <c r="F71" s="1"/>
      <c r="G71" s="14">
        <v>1650</v>
      </c>
      <c r="H71" s="12">
        <v>150</v>
      </c>
      <c r="I71" s="12">
        <f t="shared" si="0"/>
        <v>1800</v>
      </c>
      <c r="J71" s="13"/>
      <c r="K71" s="14">
        <v>1800</v>
      </c>
      <c r="M71" s="29">
        <v>1800</v>
      </c>
      <c r="N71" s="29"/>
      <c r="O71" s="29">
        <f t="shared" si="1"/>
        <v>1800</v>
      </c>
    </row>
    <row r="72" spans="1:15" ht="15" thickBot="1">
      <c r="A72" s="1"/>
      <c r="B72" s="1"/>
      <c r="C72" s="1"/>
      <c r="D72" s="1" t="s">
        <v>63</v>
      </c>
      <c r="E72" s="1"/>
      <c r="F72" s="1"/>
      <c r="G72" s="15">
        <f>ROUND(SUM(G69:G71),5)</f>
        <v>2145</v>
      </c>
      <c r="H72" s="15">
        <f>ROUND(SUM(H69:H71),5)</f>
        <v>195</v>
      </c>
      <c r="I72" s="15">
        <f t="shared" si="0"/>
        <v>2340</v>
      </c>
      <c r="J72" s="13"/>
      <c r="K72" s="15">
        <f>ROUND(SUM(K69:K71),5)</f>
        <v>2340</v>
      </c>
      <c r="M72" s="32">
        <f>SUM(M70:M71)</f>
        <v>2340</v>
      </c>
      <c r="N72" s="32">
        <v>0</v>
      </c>
      <c r="O72" s="32">
        <f t="shared" si="1"/>
        <v>2340</v>
      </c>
    </row>
    <row r="73" spans="1:15" ht="28.5" customHeight="1">
      <c r="A73" s="1"/>
      <c r="B73" s="1"/>
      <c r="C73" s="1" t="s">
        <v>64</v>
      </c>
      <c r="D73" s="1"/>
      <c r="E73" s="1"/>
      <c r="F73" s="1"/>
      <c r="G73" s="13">
        <f>ROUND(G34+G45+SUM(G67:G68)+G72,5)</f>
        <v>7302.64</v>
      </c>
      <c r="H73" s="28">
        <f>H72+H68+H67+H45</f>
        <v>1053.65</v>
      </c>
      <c r="I73" s="14">
        <f t="shared" si="0"/>
        <v>8356.29</v>
      </c>
      <c r="J73" s="13"/>
      <c r="K73" s="13">
        <f>ROUND(K34+K45+SUM(K67:K68)+K72,5)</f>
        <v>9345.62</v>
      </c>
      <c r="M73" s="30">
        <f>M72+M68+M67+M45</f>
        <v>9690</v>
      </c>
      <c r="N73" s="30">
        <f>N72+N68+N67+N45</f>
        <v>3526</v>
      </c>
      <c r="O73" s="30">
        <f aca="true" t="shared" si="2" ref="O73:O99">M73+N73</f>
        <v>13216</v>
      </c>
    </row>
    <row r="74" spans="1:15" ht="28.5" customHeight="1">
      <c r="A74" s="1"/>
      <c r="B74" s="1"/>
      <c r="C74" s="1" t="s">
        <v>65</v>
      </c>
      <c r="D74" s="1"/>
      <c r="E74" s="1"/>
      <c r="F74" s="1"/>
      <c r="G74" s="13"/>
      <c r="H74" s="13"/>
      <c r="I74" s="14"/>
      <c r="J74" s="13"/>
      <c r="K74" s="13"/>
      <c r="M74" s="30"/>
      <c r="N74" s="30"/>
      <c r="O74" s="30"/>
    </row>
    <row r="75" spans="1:15" ht="15" customHeight="1">
      <c r="A75" s="1"/>
      <c r="B75" s="1"/>
      <c r="C75" s="1"/>
      <c r="D75" s="1" t="s">
        <v>101</v>
      </c>
      <c r="E75" s="1"/>
      <c r="F75" s="1"/>
      <c r="G75" s="13"/>
      <c r="H75" s="13"/>
      <c r="I75" s="14"/>
      <c r="J75" s="13"/>
      <c r="K75" s="13"/>
      <c r="M75" s="30"/>
      <c r="N75" s="30">
        <v>1000</v>
      </c>
      <c r="O75" s="30">
        <f>M75+N75</f>
        <v>1000</v>
      </c>
    </row>
    <row r="76" spans="1:15" ht="14.25">
      <c r="A76" s="1"/>
      <c r="B76" s="1"/>
      <c r="C76" s="1"/>
      <c r="D76" s="1" t="s">
        <v>66</v>
      </c>
      <c r="E76" s="1"/>
      <c r="F76" s="1"/>
      <c r="G76" s="13">
        <v>2489.22</v>
      </c>
      <c r="H76" s="13"/>
      <c r="I76" s="14">
        <f aca="true" t="shared" si="3" ref="I76:I99">G76+H76</f>
        <v>2489.22</v>
      </c>
      <c r="J76" s="13"/>
      <c r="K76" s="13">
        <v>2489.22</v>
      </c>
      <c r="M76" s="30"/>
      <c r="N76" s="30"/>
      <c r="O76" s="30">
        <f t="shared" si="2"/>
        <v>0</v>
      </c>
    </row>
    <row r="77" spans="1:15" ht="15" thickBot="1">
      <c r="A77" s="1"/>
      <c r="B77" s="1"/>
      <c r="C77" s="1"/>
      <c r="D77" s="1" t="s">
        <v>67</v>
      </c>
      <c r="E77" s="1"/>
      <c r="F77" s="1"/>
      <c r="G77" s="12">
        <v>2657.8</v>
      </c>
      <c r="H77" s="14"/>
      <c r="I77" s="12">
        <f t="shared" si="3"/>
        <v>2657.8</v>
      </c>
      <c r="J77" s="13"/>
      <c r="K77" s="12">
        <v>2662.95</v>
      </c>
      <c r="M77" s="29"/>
      <c r="N77" s="29"/>
      <c r="O77" s="29">
        <f t="shared" si="2"/>
        <v>0</v>
      </c>
    </row>
    <row r="78" spans="1:15" ht="14.25">
      <c r="A78" s="1"/>
      <c r="B78" s="1"/>
      <c r="C78" s="1" t="s">
        <v>68</v>
      </c>
      <c r="D78" s="1"/>
      <c r="E78" s="1"/>
      <c r="F78" s="1"/>
      <c r="G78" s="13">
        <f>ROUND(SUM(G74:G77),5)</f>
        <v>5147.02</v>
      </c>
      <c r="H78" s="13"/>
      <c r="I78" s="14">
        <f t="shared" si="3"/>
        <v>5147.02</v>
      </c>
      <c r="J78" s="13"/>
      <c r="K78" s="13">
        <f>ROUND(SUM(K74:K77),5)</f>
        <v>5152.17</v>
      </c>
      <c r="M78" s="30">
        <v>0</v>
      </c>
      <c r="N78" s="30">
        <f>SUM(N75:N77)</f>
        <v>1000</v>
      </c>
      <c r="O78" s="30">
        <f t="shared" si="2"/>
        <v>1000</v>
      </c>
    </row>
    <row r="79" spans="1:15" ht="28.5" customHeight="1">
      <c r="A79" s="1"/>
      <c r="B79" s="1"/>
      <c r="C79" s="1" t="s">
        <v>69</v>
      </c>
      <c r="D79" s="1"/>
      <c r="E79" s="1"/>
      <c r="F79" s="1"/>
      <c r="G79" s="13"/>
      <c r="H79" s="13"/>
      <c r="I79" s="14"/>
      <c r="J79" s="13"/>
      <c r="K79" s="13"/>
      <c r="M79" s="30"/>
      <c r="N79" s="30"/>
      <c r="O79" s="30"/>
    </row>
    <row r="80" spans="1:15" ht="14.25">
      <c r="A80" s="1"/>
      <c r="B80" s="1"/>
      <c r="C80" s="1"/>
      <c r="D80" s="1" t="s">
        <v>70</v>
      </c>
      <c r="E80" s="1"/>
      <c r="F80" s="1"/>
      <c r="G80" s="13">
        <v>4000</v>
      </c>
      <c r="H80" s="13"/>
      <c r="I80" s="14">
        <f t="shared" si="3"/>
        <v>4000</v>
      </c>
      <c r="J80" s="13"/>
      <c r="K80" s="13">
        <v>4000</v>
      </c>
      <c r="M80" s="30"/>
      <c r="N80" s="30"/>
      <c r="O80" s="30">
        <f t="shared" si="2"/>
        <v>0</v>
      </c>
    </row>
    <row r="81" spans="1:15" ht="15" thickBot="1">
      <c r="A81" s="1"/>
      <c r="B81" s="1"/>
      <c r="C81" s="1"/>
      <c r="D81" s="1" t="s">
        <v>71</v>
      </c>
      <c r="E81" s="1"/>
      <c r="F81" s="1"/>
      <c r="G81" s="12">
        <v>1250</v>
      </c>
      <c r="H81" s="12"/>
      <c r="I81" s="12">
        <f t="shared" si="3"/>
        <v>1250</v>
      </c>
      <c r="J81" s="13"/>
      <c r="K81" s="12">
        <v>1250</v>
      </c>
      <c r="M81" s="29"/>
      <c r="N81" s="29">
        <v>1250</v>
      </c>
      <c r="O81" s="29">
        <f t="shared" si="2"/>
        <v>1250</v>
      </c>
    </row>
    <row r="82" spans="1:15" ht="14.25">
      <c r="A82" s="1"/>
      <c r="B82" s="1"/>
      <c r="C82" s="1" t="s">
        <v>72</v>
      </c>
      <c r="D82" s="1"/>
      <c r="E82" s="1"/>
      <c r="F82" s="1"/>
      <c r="G82" s="13">
        <f>ROUND(SUM(G79:G81),5)</f>
        <v>5250</v>
      </c>
      <c r="H82" s="13">
        <v>0</v>
      </c>
      <c r="I82" s="14">
        <f t="shared" si="3"/>
        <v>5250</v>
      </c>
      <c r="J82" s="13"/>
      <c r="K82" s="13">
        <f>ROUND(SUM(K79:K81),5)</f>
        <v>5250</v>
      </c>
      <c r="M82" s="30">
        <v>0</v>
      </c>
      <c r="N82" s="30">
        <f>SUM(N80:N81)</f>
        <v>1250</v>
      </c>
      <c r="O82" s="30">
        <f t="shared" si="2"/>
        <v>1250</v>
      </c>
    </row>
    <row r="83" spans="1:15" ht="28.5" customHeight="1">
      <c r="A83" s="1"/>
      <c r="B83" s="1"/>
      <c r="C83" s="1" t="s">
        <v>73</v>
      </c>
      <c r="D83" s="1"/>
      <c r="E83" s="1"/>
      <c r="F83" s="1"/>
      <c r="G83" s="13"/>
      <c r="H83" s="13"/>
      <c r="I83" s="14"/>
      <c r="J83" s="13"/>
      <c r="K83" s="13"/>
      <c r="M83" s="30"/>
      <c r="N83" s="30"/>
      <c r="O83" s="30"/>
    </row>
    <row r="84" spans="1:15" ht="14.25">
      <c r="A84" s="1"/>
      <c r="B84" s="1"/>
      <c r="C84" s="1"/>
      <c r="D84" s="1" t="s">
        <v>74</v>
      </c>
      <c r="E84" s="1"/>
      <c r="F84" s="1"/>
      <c r="G84" s="13">
        <v>0</v>
      </c>
      <c r="H84" s="13"/>
      <c r="I84" s="14">
        <f t="shared" si="3"/>
        <v>0</v>
      </c>
      <c r="J84" s="13"/>
      <c r="K84" s="13">
        <v>-1522.88</v>
      </c>
      <c r="M84" s="30"/>
      <c r="N84" s="30"/>
      <c r="O84" s="30"/>
    </row>
    <row r="85" spans="1:15" ht="14.25">
      <c r="A85" s="1"/>
      <c r="B85" s="1"/>
      <c r="C85" s="1"/>
      <c r="D85" s="1" t="s">
        <v>75</v>
      </c>
      <c r="E85" s="1"/>
      <c r="F85" s="1"/>
      <c r="G85" s="13">
        <v>0</v>
      </c>
      <c r="H85" s="13"/>
      <c r="I85" s="14">
        <f t="shared" si="3"/>
        <v>0</v>
      </c>
      <c r="J85" s="13"/>
      <c r="K85" s="13">
        <v>285</v>
      </c>
      <c r="M85" s="30"/>
      <c r="N85" s="30"/>
      <c r="O85" s="30"/>
    </row>
    <row r="86" spans="1:15" ht="14.25">
      <c r="A86" s="1"/>
      <c r="B86" s="1"/>
      <c r="C86" s="1"/>
      <c r="D86" s="1" t="s">
        <v>76</v>
      </c>
      <c r="E86" s="1"/>
      <c r="F86" s="1"/>
      <c r="G86" s="13">
        <v>0</v>
      </c>
      <c r="H86" s="13"/>
      <c r="I86" s="14">
        <f t="shared" si="3"/>
        <v>0</v>
      </c>
      <c r="J86" s="13"/>
      <c r="K86" s="13">
        <v>200</v>
      </c>
      <c r="M86" s="30"/>
      <c r="N86" s="30"/>
      <c r="O86" s="30"/>
    </row>
    <row r="87" spans="1:15" ht="14.25">
      <c r="A87" s="1"/>
      <c r="B87" s="1"/>
      <c r="C87" s="1"/>
      <c r="D87" s="1" t="s">
        <v>77</v>
      </c>
      <c r="E87" s="1"/>
      <c r="F87" s="1"/>
      <c r="G87" s="13">
        <v>41.97</v>
      </c>
      <c r="H87" s="13"/>
      <c r="I87" s="14">
        <f t="shared" si="3"/>
        <v>41.97</v>
      </c>
      <c r="J87" s="13"/>
      <c r="K87" s="13">
        <v>75</v>
      </c>
      <c r="M87" s="30"/>
      <c r="N87" s="30"/>
      <c r="O87" s="30"/>
    </row>
    <row r="88" spans="1:15" ht="14.25">
      <c r="A88" s="1"/>
      <c r="B88" s="1"/>
      <c r="C88" s="1"/>
      <c r="D88" s="1" t="s">
        <v>78</v>
      </c>
      <c r="E88" s="1"/>
      <c r="F88" s="1"/>
      <c r="G88" s="13">
        <v>4155.88</v>
      </c>
      <c r="H88" s="13"/>
      <c r="I88" s="14">
        <f t="shared" si="3"/>
        <v>4155.88</v>
      </c>
      <c r="J88" s="13"/>
      <c r="K88" s="13">
        <v>4210</v>
      </c>
      <c r="M88" s="30"/>
      <c r="N88" s="30"/>
      <c r="O88" s="30"/>
    </row>
    <row r="89" spans="1:19" ht="14.25">
      <c r="A89" s="1"/>
      <c r="B89" s="1"/>
      <c r="C89" s="1"/>
      <c r="D89" s="1" t="s">
        <v>47</v>
      </c>
      <c r="E89" s="1"/>
      <c r="F89" s="1"/>
      <c r="G89" s="13">
        <v>239.8</v>
      </c>
      <c r="H89" s="13">
        <v>100.2</v>
      </c>
      <c r="I89" s="14">
        <f t="shared" si="3"/>
        <v>340</v>
      </c>
      <c r="J89" s="13"/>
      <c r="K89" s="13">
        <v>340</v>
      </c>
      <c r="M89" s="30"/>
      <c r="N89" s="30"/>
      <c r="O89" s="30"/>
      <c r="S89" s="21"/>
    </row>
    <row r="90" spans="1:15" ht="14.25">
      <c r="A90" s="1"/>
      <c r="B90" s="1"/>
      <c r="C90" s="1"/>
      <c r="D90" s="1" t="s">
        <v>79</v>
      </c>
      <c r="E90" s="1"/>
      <c r="F90" s="1"/>
      <c r="G90" s="13">
        <v>0</v>
      </c>
      <c r="H90" s="13">
        <v>340</v>
      </c>
      <c r="I90" s="14">
        <f t="shared" si="3"/>
        <v>340</v>
      </c>
      <c r="J90" s="13"/>
      <c r="K90" s="13">
        <v>340</v>
      </c>
      <c r="M90" s="30"/>
      <c r="N90" s="30"/>
      <c r="O90" s="30"/>
    </row>
    <row r="91" spans="1:15" ht="14.25">
      <c r="A91" s="1"/>
      <c r="B91" s="1"/>
      <c r="C91" s="1"/>
      <c r="D91" s="1" t="s">
        <v>80</v>
      </c>
      <c r="E91" s="1"/>
      <c r="F91" s="1"/>
      <c r="G91" s="13">
        <v>188.2</v>
      </c>
      <c r="H91" s="13"/>
      <c r="I91" s="14">
        <f t="shared" si="3"/>
        <v>188.2</v>
      </c>
      <c r="J91" s="13"/>
      <c r="K91" s="13">
        <v>250</v>
      </c>
      <c r="M91" s="30"/>
      <c r="N91" s="30"/>
      <c r="O91" s="30"/>
    </row>
    <row r="92" spans="1:15" ht="14.25">
      <c r="A92" s="1"/>
      <c r="B92" s="1"/>
      <c r="C92" s="1"/>
      <c r="D92" s="1" t="s">
        <v>81</v>
      </c>
      <c r="E92" s="1"/>
      <c r="F92" s="1"/>
      <c r="G92" s="13">
        <v>432</v>
      </c>
      <c r="H92" s="13"/>
      <c r="I92" s="14">
        <f t="shared" si="3"/>
        <v>432</v>
      </c>
      <c r="J92" s="13"/>
      <c r="K92" s="13">
        <v>850</v>
      </c>
      <c r="M92" s="30"/>
      <c r="N92" s="30"/>
      <c r="O92" s="30"/>
    </row>
    <row r="93" spans="1:15" ht="14.25">
      <c r="A93" s="1"/>
      <c r="B93" s="1"/>
      <c r="C93" s="1"/>
      <c r="D93" s="1" t="s">
        <v>82</v>
      </c>
      <c r="E93" s="1"/>
      <c r="F93" s="1"/>
      <c r="G93" s="13">
        <v>100</v>
      </c>
      <c r="H93" s="13"/>
      <c r="I93" s="14">
        <f t="shared" si="3"/>
        <v>100</v>
      </c>
      <c r="J93" s="13"/>
      <c r="K93" s="13">
        <v>100</v>
      </c>
      <c r="M93" s="30"/>
      <c r="N93" s="30"/>
      <c r="O93" s="30"/>
    </row>
    <row r="94" spans="1:15" ht="14.25">
      <c r="A94" s="1"/>
      <c r="B94" s="1"/>
      <c r="C94" s="1"/>
      <c r="D94" s="1" t="s">
        <v>83</v>
      </c>
      <c r="E94" s="1"/>
      <c r="F94" s="1"/>
      <c r="G94" s="13">
        <v>0</v>
      </c>
      <c r="H94" s="13">
        <v>54.07</v>
      </c>
      <c r="I94" s="14">
        <f t="shared" si="3"/>
        <v>54.07</v>
      </c>
      <c r="J94" s="13"/>
      <c r="K94" s="13">
        <v>225</v>
      </c>
      <c r="M94" s="30"/>
      <c r="N94" s="30"/>
      <c r="O94" s="30"/>
    </row>
    <row r="95" spans="1:15" ht="15" thickBot="1">
      <c r="A95" s="1"/>
      <c r="B95" s="1"/>
      <c r="C95" s="1"/>
      <c r="D95" s="1" t="s">
        <v>84</v>
      </c>
      <c r="E95" s="1"/>
      <c r="F95" s="1"/>
      <c r="G95" s="12">
        <v>0</v>
      </c>
      <c r="H95" s="12"/>
      <c r="I95" s="12">
        <f t="shared" si="3"/>
        <v>0</v>
      </c>
      <c r="J95" s="13"/>
      <c r="K95" s="12">
        <v>300</v>
      </c>
      <c r="M95" s="29"/>
      <c r="N95" s="29"/>
      <c r="O95" s="29"/>
    </row>
    <row r="96" spans="1:15" ht="14.25">
      <c r="A96" s="1"/>
      <c r="B96" s="1"/>
      <c r="C96" s="1" t="s">
        <v>85</v>
      </c>
      <c r="D96" s="1"/>
      <c r="E96" s="1"/>
      <c r="F96" s="1"/>
      <c r="G96" s="13">
        <f>ROUND(SUM(G83:G95),5)</f>
        <v>5157.85</v>
      </c>
      <c r="H96" s="13">
        <f>ROUND(SUM(H83:H95),5)</f>
        <v>494.27</v>
      </c>
      <c r="I96" s="14">
        <f t="shared" si="3"/>
        <v>5652.120000000001</v>
      </c>
      <c r="J96" s="13"/>
      <c r="K96" s="13">
        <f>ROUND(SUM(K83:K95),5)</f>
        <v>5652.12</v>
      </c>
      <c r="M96" s="30">
        <v>0</v>
      </c>
      <c r="N96" s="30">
        <v>0</v>
      </c>
      <c r="O96" s="30">
        <f t="shared" si="2"/>
        <v>0</v>
      </c>
    </row>
    <row r="97" spans="1:15" ht="28.5" customHeight="1" thickBot="1">
      <c r="A97" s="1"/>
      <c r="B97" s="1"/>
      <c r="C97" s="1" t="s">
        <v>86</v>
      </c>
      <c r="D97" s="1"/>
      <c r="E97" s="1"/>
      <c r="F97" s="1"/>
      <c r="G97" s="14">
        <v>0</v>
      </c>
      <c r="H97" s="14">
        <v>0</v>
      </c>
      <c r="I97" s="12">
        <f t="shared" si="3"/>
        <v>0</v>
      </c>
      <c r="J97" s="13"/>
      <c r="K97" s="14">
        <v>0</v>
      </c>
      <c r="M97" s="29">
        <v>14760</v>
      </c>
      <c r="N97" s="29">
        <v>-6326</v>
      </c>
      <c r="O97" s="29">
        <f t="shared" si="2"/>
        <v>8434</v>
      </c>
    </row>
    <row r="98" spans="1:15" ht="15" thickBot="1">
      <c r="A98" s="1"/>
      <c r="B98" s="1" t="s">
        <v>87</v>
      </c>
      <c r="C98" s="1"/>
      <c r="D98" s="1"/>
      <c r="E98" s="1"/>
      <c r="F98" s="1"/>
      <c r="G98" s="16">
        <f>ROUND(G6+G33+G73+G78+G82+SUM(G96:G97),5)</f>
        <v>31811.77</v>
      </c>
      <c r="H98" s="16">
        <f>ROUND(H6+H33+H73+H78+H82+SUM(H96:H97),5)</f>
        <v>5188.23</v>
      </c>
      <c r="I98" s="12">
        <f t="shared" si="3"/>
        <v>37000</v>
      </c>
      <c r="J98" s="13"/>
      <c r="K98" s="16">
        <f>ROUND(K6+K33+K73+K78+K82+SUM(K96:K97),5)</f>
        <v>37000</v>
      </c>
      <c r="M98" s="32">
        <f>M97+M96+M82+M78+M73+M33</f>
        <v>37000</v>
      </c>
      <c r="N98" s="32">
        <f>N97+N96+N82+N78+N73+N33</f>
        <v>0</v>
      </c>
      <c r="O98" s="32">
        <f t="shared" si="2"/>
        <v>37000</v>
      </c>
    </row>
    <row r="99" spans="1:15" s="6" customFormat="1" ht="28.5" customHeight="1" thickBot="1">
      <c r="A99" s="1" t="s">
        <v>88</v>
      </c>
      <c r="B99" s="1"/>
      <c r="C99" s="1"/>
      <c r="D99" s="1"/>
      <c r="E99" s="1"/>
      <c r="F99" s="1"/>
      <c r="G99" s="17">
        <f>ROUND(G5-G98,5)</f>
        <v>5188.23</v>
      </c>
      <c r="H99" s="17">
        <f>ROUND(H5-H98,5)</f>
        <v>-5188.23</v>
      </c>
      <c r="I99" s="22">
        <f t="shared" si="3"/>
        <v>0</v>
      </c>
      <c r="J99" s="18"/>
      <c r="K99" s="17">
        <f>ROUND(K5-K98,5)</f>
        <v>0</v>
      </c>
      <c r="M99" s="33">
        <f>M5-M98</f>
        <v>0</v>
      </c>
      <c r="N99" s="33">
        <f>N5-N98</f>
        <v>0</v>
      </c>
      <c r="O99" s="34">
        <f t="shared" si="2"/>
        <v>0</v>
      </c>
    </row>
    <row r="100" ht="15" thickTop="1"/>
  </sheetData>
  <sheetProtection/>
  <printOptions/>
  <pageMargins left="0.7" right="0.7" top="0.75" bottom="0.75" header="0.25" footer="0.3"/>
  <pageSetup fitToHeight="4" fitToWidth="1" orientation="landscape" scale="74" r:id="rId2"/>
  <headerFooter>
    <oddHeader>&amp;C&amp;"Arial,Bold"&amp;12 Tarzana Neighborhood Council 
FY 2014 Actual &amp; Budget
vs FY 2015 Projected
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2014-06-15T04:39:46Z</cp:lastPrinted>
  <dcterms:created xsi:type="dcterms:W3CDTF">2014-06-04T01:37:34Z</dcterms:created>
  <dcterms:modified xsi:type="dcterms:W3CDTF">2014-06-15T04:39:59Z</dcterms:modified>
  <cp:category/>
  <cp:version/>
  <cp:contentType/>
  <cp:contentStatus/>
</cp:coreProperties>
</file>